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orp365-my.sharepoint.com/personal/stephen_cunningham_ihsmarkit_com/Documents/Loans_Project/"/>
    </mc:Choice>
  </mc:AlternateContent>
  <xr:revisionPtr revIDLastSave="47" documentId="8_{2BFB0E7D-21B6-45F7-B887-DCA18B5CE0B9}" xr6:coauthVersionLast="45" xr6:coauthVersionMax="45" xr10:uidLastSave="{696A4440-15E2-4E59-AC78-70C4B26A4772}"/>
  <bookViews>
    <workbookView xWindow="-120" yWindow="-120" windowWidth="29040" windowHeight="15840" xr2:uid="{7AFB2806-73B5-4028-8AFB-43AE8891C673}"/>
  </bookViews>
  <sheets>
    <sheet name="Indices_Files_Changes" sheetId="2" r:id="rId1"/>
    <sheet name="Component_Files_Changes" sheetId="1" r:id="rId2"/>
    <sheet name="Classification_Changes" sheetId="3" r:id="rId3"/>
    <sheet name="ERL_Calculation" sheetId="4" r:id="rId4"/>
    <sheet name="Calculation_Chang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7" i="5" l="1"/>
  <c r="N107" i="5"/>
  <c r="O106" i="5"/>
  <c r="N106" i="5"/>
  <c r="O105" i="5"/>
  <c r="N105" i="5"/>
  <c r="O104" i="5"/>
  <c r="N104" i="5"/>
  <c r="O103" i="5"/>
  <c r="N103" i="5"/>
  <c r="O102" i="5"/>
  <c r="N102" i="5"/>
  <c r="O101" i="5"/>
  <c r="N101" i="5"/>
  <c r="O100" i="5"/>
  <c r="N100" i="5"/>
  <c r="O99" i="5"/>
  <c r="N99" i="5"/>
  <c r="O98" i="5"/>
  <c r="N98" i="5"/>
  <c r="O97" i="5"/>
  <c r="N97" i="5"/>
  <c r="O96" i="5"/>
  <c r="N96" i="5"/>
  <c r="O95" i="5"/>
  <c r="N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C26" i="4" l="1"/>
  <c r="J24" i="4"/>
  <c r="H24" i="4"/>
  <c r="I24" i="4" s="1"/>
  <c r="G24" i="4"/>
  <c r="F24" i="4"/>
  <c r="E24" i="4"/>
  <c r="J23" i="4"/>
  <c r="G23" i="4"/>
  <c r="F23" i="4"/>
  <c r="E23" i="4"/>
  <c r="H23" i="4" s="1"/>
  <c r="I23" i="4" s="1"/>
  <c r="J22" i="4"/>
  <c r="H22" i="4"/>
  <c r="I22" i="4" s="1"/>
  <c r="G22" i="4"/>
  <c r="F22" i="4"/>
  <c r="E22" i="4"/>
  <c r="J21" i="4"/>
  <c r="G21" i="4"/>
  <c r="F21" i="4"/>
  <c r="E21" i="4"/>
  <c r="H21" i="4" s="1"/>
  <c r="I21" i="4" s="1"/>
  <c r="J20" i="4"/>
  <c r="H20" i="4"/>
  <c r="I20" i="4" s="1"/>
  <c r="G20" i="4"/>
  <c r="F20" i="4"/>
  <c r="E20" i="4"/>
  <c r="J19" i="4"/>
  <c r="G19" i="4"/>
  <c r="F19" i="4"/>
  <c r="E19" i="4"/>
  <c r="H19" i="4" s="1"/>
  <c r="I19" i="4" s="1"/>
  <c r="J18" i="4"/>
  <c r="H18" i="4"/>
  <c r="I18" i="4" s="1"/>
  <c r="G18" i="4"/>
  <c r="F18" i="4"/>
  <c r="E18" i="4"/>
</calcChain>
</file>

<file path=xl/sharedStrings.xml><?xml version="1.0" encoding="utf-8"?>
<sst xmlns="http://schemas.openxmlformats.org/spreadsheetml/2006/main" count="465" uniqueCount="382">
  <si>
    <t>DATE</t>
  </si>
  <si>
    <t>Date</t>
  </si>
  <si>
    <t>Cusip</t>
  </si>
  <si>
    <t>CUSIP</t>
  </si>
  <si>
    <t>BID PRICE</t>
  </si>
  <si>
    <t>ASK PRICE</t>
  </si>
  <si>
    <t>Bid Price</t>
  </si>
  <si>
    <t>Ask Price</t>
  </si>
  <si>
    <t>B012610\Level1\COMPONENTS</t>
  </si>
  <si>
    <t>markit_iboxx_usd_lev_ln_eom_components_yyyyMMdd.csv</t>
  </si>
  <si>
    <t>B012610\Level2\COMPONENTS</t>
  </si>
  <si>
    <t>B012610\Level3\COMPONENTS</t>
  </si>
  <si>
    <t>markit_iboxx_usd_lev_ln_eom_components_preview_yyyyMMdd.csv</t>
  </si>
  <si>
    <t>B012611\COMPONENTS</t>
  </si>
  <si>
    <t>markit_iboxx_usd_liquid_100_lev_ln_eom_components_yyyyMMdd.csv</t>
  </si>
  <si>
    <t>markit_iboxx_usd_liquid_100_lev_ln_eom_components_preview_yyyyMMdd.csv</t>
  </si>
  <si>
    <t>Current Column Name in Components File</t>
  </si>
  <si>
    <t>New Column Name in Components File</t>
  </si>
  <si>
    <t>Affected Folder and Files</t>
  </si>
  <si>
    <t>B012610\Level1\INDICES</t>
  </si>
  <si>
    <t>markit_iboxx_usd_lev_ln_eod_indices_yyyyMMdd.csv</t>
  </si>
  <si>
    <t>B012610\Level2\INDICES</t>
  </si>
  <si>
    <t>B012610\Level3\INDICES</t>
  </si>
  <si>
    <t>B012611\INDICES</t>
  </si>
  <si>
    <t>markit_iboxx_usd_liquid_100_lev_ln_eod_indices_yyyyMMdd.csv</t>
  </si>
  <si>
    <t>Isin</t>
  </si>
  <si>
    <t>ISIN</t>
  </si>
  <si>
    <t>Current Column Name in Indices File</t>
  </si>
  <si>
    <t>New Column Name in Indices File</t>
  </si>
  <si>
    <t>Effective From</t>
  </si>
  <si>
    <t>Files as of 1 April 2021 published on 2 April 2021</t>
  </si>
  <si>
    <t>Files as of 31 March 2021, published on 1 April 2021</t>
  </si>
  <si>
    <t>Files as of 26 April 2021 published on 29 April 2021</t>
  </si>
  <si>
    <t>Files as of 26 April 2021, published on 29 April 2021</t>
  </si>
  <si>
    <t>Current Level 1 Classification</t>
  </si>
  <si>
    <t>New Level 1 Classification</t>
  </si>
  <si>
    <t>Healthcare Education and Childcare</t>
  </si>
  <si>
    <t>Health Care, Education and Childcare</t>
  </si>
  <si>
    <t>Diversified/Conglomerate Service</t>
  </si>
  <si>
    <t>Diversified Business Equipment and Services</t>
  </si>
  <si>
    <t>Leisure Amusement Motion Pictures Entertainment</t>
  </si>
  <si>
    <t>Leisure Goods, Activities, Gaming, Movies</t>
  </si>
  <si>
    <t>Finance (including structured products)</t>
  </si>
  <si>
    <t>Finance</t>
  </si>
  <si>
    <t>Broadcasting and Entertainment</t>
  </si>
  <si>
    <t>Printing, Publishing and Broadcasting</t>
  </si>
  <si>
    <t>Hotels Motels Inns and Gaming</t>
  </si>
  <si>
    <t>Lodging, Casinos &amp; Gaming</t>
  </si>
  <si>
    <t>Automobile</t>
  </si>
  <si>
    <t>Automotive</t>
  </si>
  <si>
    <t>Electronics</t>
  </si>
  <si>
    <t>Telecommunications</t>
  </si>
  <si>
    <t>Containers Packaging and Glass</t>
  </si>
  <si>
    <t>Containers, Packaging &amp; Glass</t>
  </si>
  <si>
    <t>Printing Publishing and Broadcasting</t>
  </si>
  <si>
    <t>Beverage Food and Tobacco</t>
  </si>
  <si>
    <t>Food Services, Beverage, Food &amp; Tobacco</t>
  </si>
  <si>
    <t>Personal Food and Miscellaneous Services</t>
  </si>
  <si>
    <t>Cargo Transport</t>
  </si>
  <si>
    <t>Transportation</t>
  </si>
  <si>
    <t>Buildings and Real Estate</t>
  </si>
  <si>
    <t>Building &amp; Development</t>
  </si>
  <si>
    <t>Home and Office Furnishings Housewares and Durable Consumer Products</t>
  </si>
  <si>
    <t>Home and Office Furnishings</t>
  </si>
  <si>
    <t>Aerospace and Defense</t>
  </si>
  <si>
    <t>Aerospace &amp; Defense</t>
  </si>
  <si>
    <t>Utilities</t>
  </si>
  <si>
    <t>Machinery (Non-Agriculture Non-Construction and Non-Electronic)</t>
  </si>
  <si>
    <t>Machinery &amp; Industrial Equipment</t>
  </si>
  <si>
    <t>Personal and Non-Durable Consumer Products (Manufacturing Only)</t>
  </si>
  <si>
    <t>Consumer Products</t>
  </si>
  <si>
    <t>Retail Stores</t>
  </si>
  <si>
    <t>Retailers</t>
  </si>
  <si>
    <t>Oil and Gas</t>
  </si>
  <si>
    <t>Oil &amp; Gas</t>
  </si>
  <si>
    <t>Personal Transportation</t>
  </si>
  <si>
    <t>Conglomerate Services</t>
  </si>
  <si>
    <t>Ecological</t>
  </si>
  <si>
    <t>Chemicals Plastics and Rubber</t>
  </si>
  <si>
    <t>Chemicals, Plastics and Rubber</t>
  </si>
  <si>
    <t>Insurance</t>
  </si>
  <si>
    <t>Diversified Natural Resources Precious Metals and Minerals</t>
  </si>
  <si>
    <t>Mining, Metals, Natural Resources &amp; Minerals</t>
  </si>
  <si>
    <t>Clothing, Textiles &amp; Leather</t>
  </si>
  <si>
    <t>Diversified/Conglomerate Manufacturing</t>
  </si>
  <si>
    <t>Conglomerate Manufacturing</t>
  </si>
  <si>
    <t>Mining Steel Iron and Nonprecious Metals</t>
  </si>
  <si>
    <t>Banking</t>
  </si>
  <si>
    <t>Textiles and Leather</t>
  </si>
  <si>
    <t>The new methodology is an extension of the idea of changing the denominator to 366 in a leap year with February 29th, and is a simplification similar to the 30/360 convention.</t>
  </si>
  <si>
    <t>We assume every month to have 31 days.</t>
  </si>
  <si>
    <t>This ensures that 1 year and 1 month represent always the same number of days. They would otherwise represent a different number of days, depending on the start and end dates.</t>
  </si>
  <si>
    <t>The aim is to reduce the variety and complexity of day count conventions currently used.</t>
  </si>
  <si>
    <t>Sample Calculations</t>
  </si>
  <si>
    <t>New Methodology:</t>
  </si>
  <si>
    <t xml:space="preserve">Loan </t>
  </si>
  <si>
    <t>Today</t>
  </si>
  <si>
    <t>Maturity Date</t>
  </si>
  <si>
    <t>Year Difference</t>
  </si>
  <si>
    <t>Month Difference</t>
  </si>
  <si>
    <t>Day Difference</t>
  </si>
  <si>
    <t>Years (published in file)</t>
  </si>
  <si>
    <t>Months</t>
  </si>
  <si>
    <t>Days</t>
  </si>
  <si>
    <t>A</t>
  </si>
  <si>
    <t>B</t>
  </si>
  <si>
    <t>C</t>
  </si>
  <si>
    <t>D</t>
  </si>
  <si>
    <t>E</t>
  </si>
  <si>
    <t>F</t>
  </si>
  <si>
    <t>G</t>
  </si>
  <si>
    <t>1 month in years:</t>
  </si>
  <si>
    <t>New Methodology for calculating Expected Remaining Life (ERL):</t>
  </si>
  <si>
    <t>Component File 20210228</t>
  </si>
  <si>
    <t>New Calculation Method</t>
  </si>
  <si>
    <t>Markit Identifier</t>
  </si>
  <si>
    <t>Issuer</t>
  </si>
  <si>
    <t>Asset Name</t>
  </si>
  <si>
    <t>Notional Amount</t>
  </si>
  <si>
    <t>Redemption Factor</t>
  </si>
  <si>
    <t>Index Price</t>
  </si>
  <si>
    <t>Accrued Interest</t>
  </si>
  <si>
    <t>Coupon Payment</t>
  </si>
  <si>
    <t>PR Index (constituents level)</t>
  </si>
  <si>
    <t>Total Interest Index (constituents level)</t>
  </si>
  <si>
    <t>LX151194</t>
  </si>
  <si>
    <t>Solera LLC (Solera Finance Inc.)</t>
  </si>
  <si>
    <t>Dollar Term Loan</t>
  </si>
  <si>
    <t>LX152711</t>
  </si>
  <si>
    <t>MPH Acquisition Holdings LLC</t>
  </si>
  <si>
    <t>Initial Term Loan</t>
  </si>
  <si>
    <t>LX152766</t>
  </si>
  <si>
    <t>Cengage Learning Inc.</t>
  </si>
  <si>
    <t>2016 Refinancing Term Loan</t>
  </si>
  <si>
    <t>LX155959</t>
  </si>
  <si>
    <t>QUIKRETE Holdings Inc.</t>
  </si>
  <si>
    <t>Initial Loan (First Lien)</t>
  </si>
  <si>
    <t>LX159202</t>
  </si>
  <si>
    <t>Pactiv Evergreen Inc.</t>
  </si>
  <si>
    <t>Tranche B-1 U.S. Term Loan</t>
  </si>
  <si>
    <t>LX159354</t>
  </si>
  <si>
    <t>BJ's Wholesale Club Inc.</t>
  </si>
  <si>
    <t>Tranche B Term Loan (First Lien)</t>
  </si>
  <si>
    <t>LX159695</t>
  </si>
  <si>
    <t>Change Healthcare Holdings Inc. (fka Emdeon Inc.)</t>
  </si>
  <si>
    <t>Closing Date Term Loan</t>
  </si>
  <si>
    <t>LX161694</t>
  </si>
  <si>
    <t>BWay Holding Company</t>
  </si>
  <si>
    <t>LX162717</t>
  </si>
  <si>
    <t>CityCenter Holdings LLC</t>
  </si>
  <si>
    <t>Term B Loan</t>
  </si>
  <si>
    <t>LX163228</t>
  </si>
  <si>
    <t>Misys Limited</t>
  </si>
  <si>
    <t>Dollar Term Loan (First Lien)</t>
  </si>
  <si>
    <t>LX165183</t>
  </si>
  <si>
    <t>Brand Energy &amp; Infrastructure Services Inc. (fka FR Brand Acquisition Corp)</t>
  </si>
  <si>
    <t>LX165477</t>
  </si>
  <si>
    <t>CSC SW Holdco Inc. (fka CSC Serviceworks Inc.)</t>
  </si>
  <si>
    <t>Term B-1 Loan (First Lien)</t>
  </si>
  <si>
    <t>LX167796</t>
  </si>
  <si>
    <t>Cogeco Communications (USA) II LP</t>
  </si>
  <si>
    <t>LX168014</t>
  </si>
  <si>
    <t>MH Sub I LLC (Micro Holding Corp.)</t>
  </si>
  <si>
    <t>Amendment No. 2 Initial Term Loan (First Lien)</t>
  </si>
  <si>
    <t>LX168507</t>
  </si>
  <si>
    <t>Applied Systems Inc.</t>
  </si>
  <si>
    <t>Closing Date Term Loan (First Lien)</t>
  </si>
  <si>
    <t>LX168581</t>
  </si>
  <si>
    <t>Tronox Finance LLC</t>
  </si>
  <si>
    <t>Initial Dollar Term Loan (First Lien)</t>
  </si>
  <si>
    <t>LX168592</t>
  </si>
  <si>
    <t>Golden Nugget Inc.</t>
  </si>
  <si>
    <t>Initial B Term Loan</t>
  </si>
  <si>
    <t>LX168759</t>
  </si>
  <si>
    <t>Intrado Corporation</t>
  </si>
  <si>
    <t>Initial Term B Loan</t>
  </si>
  <si>
    <t>LX168784</t>
  </si>
  <si>
    <t>Caesars Resort Collection LLC</t>
  </si>
  <si>
    <t>LX168918</t>
  </si>
  <si>
    <t>H.B. Fuller Company</t>
  </si>
  <si>
    <t>Commitment</t>
  </si>
  <si>
    <t>LX169639</t>
  </si>
  <si>
    <t>Go Daddy Operating Company LLC (GD Finance Co Inc.)</t>
  </si>
  <si>
    <t>Tranche B-2 Term Loan</t>
  </si>
  <si>
    <t>LX170087</t>
  </si>
  <si>
    <t>VICI Properties 1 LLC</t>
  </si>
  <si>
    <t>LX171023</t>
  </si>
  <si>
    <t>Crown Finance US Inc.</t>
  </si>
  <si>
    <t>Initial Dollar Tranche Term Loan</t>
  </si>
  <si>
    <t>LX171269</t>
  </si>
  <si>
    <t>Scientific Games International Inc.</t>
  </si>
  <si>
    <t>Initial Term B-5 Loan</t>
  </si>
  <si>
    <t>LX171558</t>
  </si>
  <si>
    <t>SS&amp;C Technologies Holdings Inc.</t>
  </si>
  <si>
    <t>Term B-3 Loan</t>
  </si>
  <si>
    <t>LX171686</t>
  </si>
  <si>
    <t>SolarWinds Holdings Inc.</t>
  </si>
  <si>
    <t>2018 Refinancing Term Loan (First Lien)</t>
  </si>
  <si>
    <t>LX171875</t>
  </si>
  <si>
    <t>GTT Communications Inc.</t>
  </si>
  <si>
    <t>Closing Date U.S. Term Loan</t>
  </si>
  <si>
    <t>LX171885</t>
  </si>
  <si>
    <t>Term B-4 Loan</t>
  </si>
  <si>
    <t>LX172192</t>
  </si>
  <si>
    <t>Titan Acquisition Limited</t>
  </si>
  <si>
    <t>LX172395</t>
  </si>
  <si>
    <t>Filtration Group Corporation</t>
  </si>
  <si>
    <t>Initial Dollar Term Loan</t>
  </si>
  <si>
    <t>LX172653</t>
  </si>
  <si>
    <t>SBA Senior Finance II LLC</t>
  </si>
  <si>
    <t>LX173150</t>
  </si>
  <si>
    <t>Hub International Limited</t>
  </si>
  <si>
    <t>LX173270</t>
  </si>
  <si>
    <t>Alliant Holdings Intermediate LLC</t>
  </si>
  <si>
    <t>Initial Term Loan (2018)</t>
  </si>
  <si>
    <t>LX173473</t>
  </si>
  <si>
    <t>Aristocrat Leisure Limited</t>
  </si>
  <si>
    <t>LX173606</t>
  </si>
  <si>
    <t>Bausch Health Companies Inc.</t>
  </si>
  <si>
    <t>LX173641</t>
  </si>
  <si>
    <t>Plantronics Inc.</t>
  </si>
  <si>
    <t>LX174018</t>
  </si>
  <si>
    <t>Flutter Entertainment plc</t>
  </si>
  <si>
    <t>USD Term Loan</t>
  </si>
  <si>
    <t>LX174279</t>
  </si>
  <si>
    <t>Flex Acquisition Company Inc.</t>
  </si>
  <si>
    <t>Incremental B-2018 Term Loan</t>
  </si>
  <si>
    <t>LX175547</t>
  </si>
  <si>
    <t>Term B-5 Loan</t>
  </si>
  <si>
    <t>LX175867</t>
  </si>
  <si>
    <t>Envision Healthcare Corporation</t>
  </si>
  <si>
    <t>LX176002</t>
  </si>
  <si>
    <t>Messer Industries GmbH</t>
  </si>
  <si>
    <t>Initial Term B-1 Loan</t>
  </si>
  <si>
    <t>LX176260</t>
  </si>
  <si>
    <t>United Natural Foods Inc.</t>
  </si>
  <si>
    <t>LX176492</t>
  </si>
  <si>
    <t>Hyland Software Inc.</t>
  </si>
  <si>
    <t>LX176623</t>
  </si>
  <si>
    <t>McAfee LLC</t>
  </si>
  <si>
    <t>Term B USD Loan</t>
  </si>
  <si>
    <t>LX176702</t>
  </si>
  <si>
    <t>LifePoint Health Inc. (fka Regionalcare Hospital Partners Holdings Inc.)</t>
  </si>
  <si>
    <t>Term B Loan (First Lien)</t>
  </si>
  <si>
    <t>LX176823</t>
  </si>
  <si>
    <t>Gray Television Inc.</t>
  </si>
  <si>
    <t>Term C Loan</t>
  </si>
  <si>
    <t>LX176847</t>
  </si>
  <si>
    <t>Rocket Software Inc.</t>
  </si>
  <si>
    <t>Initial Term Loan (First Lien)</t>
  </si>
  <si>
    <t>LX177019</t>
  </si>
  <si>
    <t>First Incremental Term Loan</t>
  </si>
  <si>
    <t>LX179152</t>
  </si>
  <si>
    <t>AMC Entertainment Holdings Inc. (fka AMC Entertainment Inc.)</t>
  </si>
  <si>
    <t>Term B-1 Loan</t>
  </si>
  <si>
    <t>LX179355</t>
  </si>
  <si>
    <t>Calpine Corporation</t>
  </si>
  <si>
    <t>Term Loan (2019)</t>
  </si>
  <si>
    <t>LX179563</t>
  </si>
  <si>
    <t>UKG Inc.</t>
  </si>
  <si>
    <t>LX180091</t>
  </si>
  <si>
    <t>PCI Gaming Authority</t>
  </si>
  <si>
    <t>Term B Facility Loan</t>
  </si>
  <si>
    <t>LX180276</t>
  </si>
  <si>
    <t>2019 New Term Loan</t>
  </si>
  <si>
    <t>LX180415</t>
  </si>
  <si>
    <t>Diamond Sports Group LLC</t>
  </si>
  <si>
    <t>Term Loan</t>
  </si>
  <si>
    <t>LX180687</t>
  </si>
  <si>
    <t>NASCAR Holdings LLC</t>
  </si>
  <si>
    <t>LX181024</t>
  </si>
  <si>
    <t>Nexstar Broadcasting Inc.</t>
  </si>
  <si>
    <t>LX181046</t>
  </si>
  <si>
    <t>Allied Universal Holdco LLC (f/k/a USAGM Holdco LLC)</t>
  </si>
  <si>
    <t>LX181414</t>
  </si>
  <si>
    <t>Sunshine Luxembourg VII SARL</t>
  </si>
  <si>
    <t>Facility B1</t>
  </si>
  <si>
    <t>LX181464</t>
  </si>
  <si>
    <t>Genesee &amp; Wyoming Inc.</t>
  </si>
  <si>
    <t>LX181827</t>
  </si>
  <si>
    <t>MED ParentCo LP</t>
  </si>
  <si>
    <t>LX181890</t>
  </si>
  <si>
    <t>DCert Buyer Inc.</t>
  </si>
  <si>
    <t>LX182073</t>
  </si>
  <si>
    <t>LX182972</t>
  </si>
  <si>
    <t>Second Amendment Dollar Tranche Term Loan</t>
  </si>
  <si>
    <t>LX183042</t>
  </si>
  <si>
    <t>CSC Holdings LLC</t>
  </si>
  <si>
    <t>September 2019 Initial Term Loan</t>
  </si>
  <si>
    <t>LX183058</t>
  </si>
  <si>
    <t>Hostess Brands LLC</t>
  </si>
  <si>
    <t>2019 Refinancing Term B Loan (First Lien)</t>
  </si>
  <si>
    <t>LX183232</t>
  </si>
  <si>
    <t>Virgin Media Bristol LLC</t>
  </si>
  <si>
    <t>N Facility</t>
  </si>
  <si>
    <t>LX183543</t>
  </si>
  <si>
    <t>Charter Communications Operating LLC</t>
  </si>
  <si>
    <t>LX183544</t>
  </si>
  <si>
    <t>Term B-2 Loan</t>
  </si>
  <si>
    <t>LX183733</t>
  </si>
  <si>
    <t>Grifols Worldwide Operations Limited</t>
  </si>
  <si>
    <t>Dollar Tranche B Term Loan</t>
  </si>
  <si>
    <t>LX183784</t>
  </si>
  <si>
    <t>Trans Union LLC</t>
  </si>
  <si>
    <t>2019 Replacement Term B-5 Loan</t>
  </si>
  <si>
    <t>LX183929</t>
  </si>
  <si>
    <t>1011778 B.C. Unlimited Liability Company (New Red Finance Inc.) (aka Burger King/Tim Hortons)</t>
  </si>
  <si>
    <t>LX184214</t>
  </si>
  <si>
    <t>Level 3 Financing Inc.</t>
  </si>
  <si>
    <t>Tranche B 2027 Term Loan</t>
  </si>
  <si>
    <t>LX184581</t>
  </si>
  <si>
    <t>Berry Global Inc.</t>
  </si>
  <si>
    <t>Term Y Loan</t>
  </si>
  <si>
    <t>LX185196</t>
  </si>
  <si>
    <t>Focus Financial Partners LLC</t>
  </si>
  <si>
    <t>Tranche B-3 Term Loan (First Lien)</t>
  </si>
  <si>
    <t>LX185219</t>
  </si>
  <si>
    <t>Ziggo Financing Partnership</t>
  </si>
  <si>
    <t>Term Loan I Facility</t>
  </si>
  <si>
    <t>LX185224</t>
  </si>
  <si>
    <t>Whatabrands LLC</t>
  </si>
  <si>
    <t>2020 Refinancing Term Loan</t>
  </si>
  <si>
    <t>LX185230</t>
  </si>
  <si>
    <t>Froneri International Limited</t>
  </si>
  <si>
    <t>Facility B2 (First Lien)</t>
  </si>
  <si>
    <t>LX185293</t>
  </si>
  <si>
    <t>DaVita Inc.</t>
  </si>
  <si>
    <t>Tranche B-1 Term Loan</t>
  </si>
  <si>
    <t>LX185297</t>
  </si>
  <si>
    <t>Coral-US Co-Borrower LLC</t>
  </si>
  <si>
    <t>LX185338</t>
  </si>
  <si>
    <t>CenturyLink Inc.</t>
  </si>
  <si>
    <t>LX185375</t>
  </si>
  <si>
    <t>Telenet Financing USD LLC</t>
  </si>
  <si>
    <t>Term Loan AR Facility</t>
  </si>
  <si>
    <t>LX185382</t>
  </si>
  <si>
    <t>Reynolds Consumer Products LLC</t>
  </si>
  <si>
    <t>LX185405</t>
  </si>
  <si>
    <t>IRB Holding Corp.</t>
  </si>
  <si>
    <t>2020 Replacement Term B Loan</t>
  </si>
  <si>
    <t>LX185419</t>
  </si>
  <si>
    <t>iHeartCommunications Inc. (fka Clear Channel Communications Inc.)</t>
  </si>
  <si>
    <t>New Term Loan</t>
  </si>
  <si>
    <t>LX185454</t>
  </si>
  <si>
    <t>Elanco Animal Health Incorporated</t>
  </si>
  <si>
    <t>LX185455</t>
  </si>
  <si>
    <t>Station Casinos LLC</t>
  </si>
  <si>
    <t>Term B-1 Facility Loan</t>
  </si>
  <si>
    <t>LX185456</t>
  </si>
  <si>
    <t>TransDigm Inc.</t>
  </si>
  <si>
    <t>Tranche E Refinancing Term Loan</t>
  </si>
  <si>
    <t>LX185457</t>
  </si>
  <si>
    <t>Tranche G Refinancing Term Loan</t>
  </si>
  <si>
    <t>LX185459</t>
  </si>
  <si>
    <t>Tranche F Refinancing Term Loan</t>
  </si>
  <si>
    <t>LX185517</t>
  </si>
  <si>
    <t>Bombardier Recreational Products Inc.</t>
  </si>
  <si>
    <t>2020 Replacement Term Loan</t>
  </si>
  <si>
    <t>LX185593</t>
  </si>
  <si>
    <t>Zayo Group Holdings Inc.</t>
  </si>
  <si>
    <t>LX185667</t>
  </si>
  <si>
    <t>AssuredPartners Inc.</t>
  </si>
  <si>
    <t>2020 February Refinancing Term Loan</t>
  </si>
  <si>
    <t>LX188823</t>
  </si>
  <si>
    <t>LX189137</t>
  </si>
  <si>
    <t>Epicor Software Corporation (fka Eagle Parent Inc.)</t>
  </si>
  <si>
    <t>LX189507</t>
  </si>
  <si>
    <t>Asplundh Tree Expert LLC</t>
  </si>
  <si>
    <t>LX189545</t>
  </si>
  <si>
    <t>UPC Financing Partnership</t>
  </si>
  <si>
    <t>Facility AV</t>
  </si>
  <si>
    <t>LX189564</t>
  </si>
  <si>
    <t>NewCo I B.V.</t>
  </si>
  <si>
    <t>Facility AV1</t>
  </si>
  <si>
    <t>LX189839</t>
  </si>
  <si>
    <t>Radiate HoldCo LLC</t>
  </si>
  <si>
    <t>LX189973</t>
  </si>
  <si>
    <t>Consolidated Communications Inc.</t>
  </si>
  <si>
    <t>LX190221</t>
  </si>
  <si>
    <t>Harbor Freight Tools USA Inc.</t>
  </si>
  <si>
    <t>Initial Loan (2020)</t>
  </si>
  <si>
    <t>Current Redemption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</si>
</sst>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1" fillId="2" borderId="1" xfId="0" applyFont="1" applyFill="1" applyBorder="1"/>
    <xf numFmtId="0" fontId="0" fillId="0" borderId="1" xfId="0" applyFont="1" applyBorder="1"/>
    <xf numFmtId="0" fontId="2" fillId="0" borderId="0" xfId="0" applyFont="1"/>
    <xf numFmtId="0" fontId="1" fillId="2" borderId="17" xfId="0" applyFont="1" applyFill="1" applyBorder="1"/>
    <xf numFmtId="15" fontId="0" fillId="0" borderId="18" xfId="0" applyNumberFormat="1" applyBorder="1"/>
    <xf numFmtId="164" fontId="0" fillId="0" borderId="18" xfId="0" applyNumberFormat="1" applyBorder="1"/>
    <xf numFmtId="0" fontId="0" fillId="0" borderId="18" xfId="0" applyBorder="1"/>
    <xf numFmtId="15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5" fontId="0" fillId="0" borderId="19" xfId="0" applyNumberFormat="1" applyBorder="1"/>
    <xf numFmtId="164" fontId="0" fillId="0" borderId="19" xfId="0" applyNumberFormat="1" applyBorder="1"/>
    <xf numFmtId="0" fontId="0" fillId="0" borderId="19" xfId="0" applyBorder="1"/>
    <xf numFmtId="15" fontId="0" fillId="0" borderId="0" xfId="0" applyNumberFormat="1"/>
    <xf numFmtId="0" fontId="0" fillId="0" borderId="2" xfId="0" applyBorder="1"/>
    <xf numFmtId="0" fontId="0" fillId="0" borderId="6" xfId="0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0" xfId="1" applyNumberFormat="1" applyFont="1"/>
    <xf numFmtId="0" fontId="5" fillId="0" borderId="20" xfId="0" applyFont="1" applyBorder="1"/>
    <xf numFmtId="14" fontId="6" fillId="0" borderId="1" xfId="0" applyNumberFormat="1" applyFont="1" applyBorder="1"/>
    <xf numFmtId="0" fontId="6" fillId="0" borderId="1" xfId="0" applyFont="1" applyBorder="1"/>
    <xf numFmtId="165" fontId="6" fillId="0" borderId="1" xfId="1" applyNumberFormat="1" applyFont="1" applyBorder="1"/>
    <xf numFmtId="165" fontId="1" fillId="2" borderId="1" xfId="1" applyNumberFormat="1" applyFont="1" applyFill="1" applyBorder="1"/>
    <xf numFmtId="0" fontId="1" fillId="2" borderId="18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38100</xdr:rowOff>
    </xdr:from>
    <xdr:to>
      <xdr:col>3</xdr:col>
      <xdr:colOff>2931999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39DC20-763B-4BFF-A52C-A4A363421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38100"/>
          <a:ext cx="2417649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0</xdr:row>
      <xdr:rowOff>95250</xdr:rowOff>
    </xdr:from>
    <xdr:to>
      <xdr:col>4</xdr:col>
      <xdr:colOff>55449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61B709-CA76-4710-9E81-AA956B15B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95250"/>
          <a:ext cx="2417649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85725</xdr:rowOff>
    </xdr:from>
    <xdr:to>
      <xdr:col>5</xdr:col>
      <xdr:colOff>150699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981FDE-B8FB-42F5-976A-FC3ECE90C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85725"/>
          <a:ext cx="2417649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323851</xdr:colOff>
      <xdr:row>1</xdr:row>
      <xdr:rowOff>104776</xdr:rowOff>
    </xdr:from>
    <xdr:to>
      <xdr:col>10</xdr:col>
      <xdr:colOff>137433</xdr:colOff>
      <xdr:row>6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3098F3-98B9-4991-9B87-497E80280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1" y="295276"/>
          <a:ext cx="2347232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1819275</xdr:colOff>
      <xdr:row>0</xdr:row>
      <xdr:rowOff>38100</xdr:rowOff>
    </xdr:from>
    <xdr:to>
      <xdr:col>14</xdr:col>
      <xdr:colOff>2347232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1753FA-A5BA-4E49-A207-820E6429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1700" y="38100"/>
          <a:ext cx="234723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77AF-56E1-4C2E-80E2-6B1F26E12208}">
  <dimension ref="B6:D14"/>
  <sheetViews>
    <sheetView showGridLines="0" tabSelected="1" workbookViewId="0">
      <selection activeCell="B7" sqref="B7"/>
    </sheetView>
  </sheetViews>
  <sheetFormatPr defaultRowHeight="15" x14ac:dyDescent="0.25"/>
  <cols>
    <col min="2" max="2" width="39.28515625" bestFit="1" customWidth="1"/>
    <col min="3" max="3" width="74.7109375" bestFit="1" customWidth="1"/>
    <col min="4" max="4" width="44" bestFit="1" customWidth="1"/>
    <col min="5" max="5" width="28.85546875" bestFit="1" customWidth="1"/>
  </cols>
  <sheetData>
    <row r="6" spans="2:4" ht="15.75" thickBot="1" x14ac:dyDescent="0.3"/>
    <row r="7" spans="2:4" ht="15.75" thickBot="1" x14ac:dyDescent="0.3">
      <c r="B7" s="1" t="s">
        <v>27</v>
      </c>
      <c r="C7" s="5" t="s">
        <v>28</v>
      </c>
    </row>
    <row r="8" spans="2:4" ht="15.75" thickBot="1" x14ac:dyDescent="0.3">
      <c r="B8" s="11" t="s">
        <v>25</v>
      </c>
      <c r="C8" s="12" t="s">
        <v>26</v>
      </c>
    </row>
    <row r="9" spans="2:4" ht="15.75" thickBot="1" x14ac:dyDescent="0.3"/>
    <row r="10" spans="2:4" ht="15.75" thickBot="1" x14ac:dyDescent="0.3">
      <c r="B10" s="29" t="s">
        <v>18</v>
      </c>
      <c r="C10" s="30"/>
      <c r="D10" s="1" t="s">
        <v>29</v>
      </c>
    </row>
    <row r="11" spans="2:4" x14ac:dyDescent="0.25">
      <c r="B11" s="2" t="s">
        <v>19</v>
      </c>
      <c r="C11" s="6" t="s">
        <v>20</v>
      </c>
      <c r="D11" s="7" t="s">
        <v>30</v>
      </c>
    </row>
    <row r="12" spans="2:4" x14ac:dyDescent="0.25">
      <c r="B12" s="3" t="s">
        <v>21</v>
      </c>
      <c r="C12" s="7" t="s">
        <v>20</v>
      </c>
      <c r="D12" s="7" t="s">
        <v>30</v>
      </c>
    </row>
    <row r="13" spans="2:4" x14ac:dyDescent="0.25">
      <c r="B13" s="3" t="s">
        <v>22</v>
      </c>
      <c r="C13" s="7" t="s">
        <v>20</v>
      </c>
      <c r="D13" s="7" t="s">
        <v>30</v>
      </c>
    </row>
    <row r="14" spans="2:4" ht="15.75" thickBot="1" x14ac:dyDescent="0.3">
      <c r="B14" s="4" t="s">
        <v>23</v>
      </c>
      <c r="C14" s="8" t="s">
        <v>24</v>
      </c>
      <c r="D14" s="8" t="s">
        <v>30</v>
      </c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8DE89-C275-432B-9BAF-34A543ABAECA}">
  <dimension ref="B6:D25"/>
  <sheetViews>
    <sheetView showGridLines="0" workbookViewId="0">
      <selection activeCell="C15" sqref="C15"/>
    </sheetView>
  </sheetViews>
  <sheetFormatPr defaultRowHeight="15" x14ac:dyDescent="0.25"/>
  <cols>
    <col min="2" max="2" width="39.28515625" bestFit="1" customWidth="1"/>
    <col min="3" max="3" width="74.7109375" bestFit="1" customWidth="1"/>
    <col min="4" max="4" width="46.85546875" bestFit="1" customWidth="1"/>
    <col min="5" max="5" width="28.85546875" bestFit="1" customWidth="1"/>
  </cols>
  <sheetData>
    <row r="6" spans="2:4" ht="15.75" thickBot="1" x14ac:dyDescent="0.3"/>
    <row r="7" spans="2:4" ht="15.75" thickBot="1" x14ac:dyDescent="0.3">
      <c r="B7" s="1" t="s">
        <v>16</v>
      </c>
      <c r="C7" s="5" t="s">
        <v>17</v>
      </c>
    </row>
    <row r="8" spans="2:4" x14ac:dyDescent="0.25">
      <c r="B8" s="2" t="s">
        <v>0</v>
      </c>
      <c r="C8" s="6" t="s">
        <v>1</v>
      </c>
    </row>
    <row r="9" spans="2:4" x14ac:dyDescent="0.25">
      <c r="B9" s="3" t="s">
        <v>2</v>
      </c>
      <c r="C9" s="7" t="s">
        <v>3</v>
      </c>
    </row>
    <row r="10" spans="2:4" x14ac:dyDescent="0.25">
      <c r="B10" s="3" t="s">
        <v>4</v>
      </c>
      <c r="C10" s="7" t="s">
        <v>6</v>
      </c>
    </row>
    <row r="11" spans="2:4" ht="15.75" thickBot="1" x14ac:dyDescent="0.3">
      <c r="B11" s="4" t="s">
        <v>5</v>
      </c>
      <c r="C11" s="8" t="s">
        <v>7</v>
      </c>
    </row>
    <row r="12" spans="2:4" ht="15.75" thickBot="1" x14ac:dyDescent="0.3"/>
    <row r="13" spans="2:4" ht="15.75" thickBot="1" x14ac:dyDescent="0.3">
      <c r="B13" s="29" t="s">
        <v>18</v>
      </c>
      <c r="C13" s="30"/>
      <c r="D13" s="5" t="s">
        <v>29</v>
      </c>
    </row>
    <row r="14" spans="2:4" x14ac:dyDescent="0.25">
      <c r="B14" s="9" t="s">
        <v>8</v>
      </c>
      <c r="C14" s="10" t="s">
        <v>9</v>
      </c>
      <c r="D14" s="10" t="s">
        <v>31</v>
      </c>
    </row>
    <row r="15" spans="2:4" x14ac:dyDescent="0.25">
      <c r="B15" s="3" t="s">
        <v>10</v>
      </c>
      <c r="C15" s="7" t="s">
        <v>9</v>
      </c>
      <c r="D15" s="7" t="s">
        <v>31</v>
      </c>
    </row>
    <row r="16" spans="2:4" x14ac:dyDescent="0.25">
      <c r="B16" s="3" t="s">
        <v>11</v>
      </c>
      <c r="C16" s="7" t="s">
        <v>9</v>
      </c>
      <c r="D16" s="7" t="s">
        <v>31</v>
      </c>
    </row>
    <row r="17" spans="2:4" x14ac:dyDescent="0.25">
      <c r="B17" s="3" t="s">
        <v>11</v>
      </c>
      <c r="C17" s="7" t="s">
        <v>12</v>
      </c>
      <c r="D17" s="7" t="s">
        <v>33</v>
      </c>
    </row>
    <row r="18" spans="2:4" ht="15.75" thickBot="1" x14ac:dyDescent="0.3">
      <c r="B18" s="4" t="s">
        <v>13</v>
      </c>
      <c r="C18" s="8" t="s">
        <v>14</v>
      </c>
      <c r="D18" s="8" t="s">
        <v>33</v>
      </c>
    </row>
    <row r="20" spans="2:4" ht="15.75" thickBot="1" x14ac:dyDescent="0.3"/>
    <row r="21" spans="2:4" ht="15.75" thickBot="1" x14ac:dyDescent="0.3">
      <c r="B21" s="1" t="s">
        <v>16</v>
      </c>
      <c r="C21" s="5" t="s">
        <v>17</v>
      </c>
    </row>
    <row r="22" spans="2:4" ht="15.75" thickBot="1" x14ac:dyDescent="0.3">
      <c r="B22" s="4" t="s">
        <v>2</v>
      </c>
      <c r="C22" s="8" t="s">
        <v>3</v>
      </c>
    </row>
    <row r="23" spans="2:4" ht="15.75" thickBot="1" x14ac:dyDescent="0.3"/>
    <row r="24" spans="2:4" ht="15.75" thickBot="1" x14ac:dyDescent="0.3">
      <c r="B24" s="29" t="s">
        <v>18</v>
      </c>
      <c r="C24" s="30"/>
      <c r="D24" s="5" t="s">
        <v>29</v>
      </c>
    </row>
    <row r="25" spans="2:4" ht="15.75" thickBot="1" x14ac:dyDescent="0.3">
      <c r="B25" s="4" t="s">
        <v>13</v>
      </c>
      <c r="C25" s="8" t="s">
        <v>15</v>
      </c>
      <c r="D25" s="8" t="s">
        <v>32</v>
      </c>
    </row>
  </sheetData>
  <mergeCells count="2">
    <mergeCell ref="B13:C13"/>
    <mergeCell ref="B24:C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7E29-CE39-4333-A75E-3141CAE42206}">
  <dimension ref="D7:E41"/>
  <sheetViews>
    <sheetView showGridLines="0" workbookViewId="0">
      <selection activeCell="D7" sqref="D7"/>
    </sheetView>
  </sheetViews>
  <sheetFormatPr defaultRowHeight="15" x14ac:dyDescent="0.25"/>
  <cols>
    <col min="4" max="4" width="68.42578125" bestFit="1" customWidth="1"/>
    <col min="5" max="5" width="42.28515625" bestFit="1" customWidth="1"/>
  </cols>
  <sheetData>
    <row r="7" spans="4:5" x14ac:dyDescent="0.25">
      <c r="D7" s="13" t="s">
        <v>34</v>
      </c>
      <c r="E7" s="13" t="s">
        <v>35</v>
      </c>
    </row>
    <row r="8" spans="4:5" x14ac:dyDescent="0.25">
      <c r="D8" s="14" t="s">
        <v>36</v>
      </c>
      <c r="E8" s="14" t="s">
        <v>37</v>
      </c>
    </row>
    <row r="9" spans="4:5" x14ac:dyDescent="0.25">
      <c r="D9" s="14" t="s">
        <v>38</v>
      </c>
      <c r="E9" s="14" t="s">
        <v>39</v>
      </c>
    </row>
    <row r="10" spans="4:5" x14ac:dyDescent="0.25">
      <c r="D10" s="14" t="s">
        <v>40</v>
      </c>
      <c r="E10" s="14" t="s">
        <v>41</v>
      </c>
    </row>
    <row r="11" spans="4:5" x14ac:dyDescent="0.25">
      <c r="D11" s="14" t="s">
        <v>42</v>
      </c>
      <c r="E11" s="14" t="s">
        <v>43</v>
      </c>
    </row>
    <row r="12" spans="4:5" x14ac:dyDescent="0.25">
      <c r="D12" s="14" t="s">
        <v>44</v>
      </c>
      <c r="E12" s="14" t="s">
        <v>45</v>
      </c>
    </row>
    <row r="13" spans="4:5" x14ac:dyDescent="0.25">
      <c r="D13" s="14" t="s">
        <v>46</v>
      </c>
      <c r="E13" s="14" t="s">
        <v>47</v>
      </c>
    </row>
    <row r="14" spans="4:5" x14ac:dyDescent="0.25">
      <c r="D14" s="14" t="s">
        <v>48</v>
      </c>
      <c r="E14" s="14" t="s">
        <v>49</v>
      </c>
    </row>
    <row r="15" spans="4:5" x14ac:dyDescent="0.25">
      <c r="D15" s="14" t="s">
        <v>50</v>
      </c>
      <c r="E15" s="14" t="s">
        <v>50</v>
      </c>
    </row>
    <row r="16" spans="4:5" x14ac:dyDescent="0.25">
      <c r="D16" s="14" t="s">
        <v>51</v>
      </c>
      <c r="E16" s="14" t="s">
        <v>51</v>
      </c>
    </row>
    <row r="17" spans="4:5" x14ac:dyDescent="0.25">
      <c r="D17" s="14" t="s">
        <v>52</v>
      </c>
      <c r="E17" s="14" t="s">
        <v>53</v>
      </c>
    </row>
    <row r="18" spans="4:5" x14ac:dyDescent="0.25">
      <c r="D18" s="14" t="s">
        <v>54</v>
      </c>
      <c r="E18" s="14" t="s">
        <v>45</v>
      </c>
    </row>
    <row r="19" spans="4:5" x14ac:dyDescent="0.25">
      <c r="D19" s="14" t="s">
        <v>55</v>
      </c>
      <c r="E19" s="14" t="s">
        <v>56</v>
      </c>
    </row>
    <row r="20" spans="4:5" x14ac:dyDescent="0.25">
      <c r="D20" s="14" t="s">
        <v>57</v>
      </c>
      <c r="E20" s="14" t="s">
        <v>56</v>
      </c>
    </row>
    <row r="21" spans="4:5" x14ac:dyDescent="0.25">
      <c r="D21" s="14" t="s">
        <v>58</v>
      </c>
      <c r="E21" s="14" t="s">
        <v>59</v>
      </c>
    </row>
    <row r="22" spans="4:5" x14ac:dyDescent="0.25">
      <c r="D22" s="14" t="s">
        <v>60</v>
      </c>
      <c r="E22" s="14" t="s">
        <v>61</v>
      </c>
    </row>
    <row r="23" spans="4:5" x14ac:dyDescent="0.25">
      <c r="D23" s="14" t="s">
        <v>62</v>
      </c>
      <c r="E23" s="14" t="s">
        <v>63</v>
      </c>
    </row>
    <row r="24" spans="4:5" x14ac:dyDescent="0.25">
      <c r="D24" s="14" t="s">
        <v>64</v>
      </c>
      <c r="E24" s="14" t="s">
        <v>65</v>
      </c>
    </row>
    <row r="25" spans="4:5" x14ac:dyDescent="0.25">
      <c r="D25" s="14" t="s">
        <v>66</v>
      </c>
      <c r="E25" s="14" t="s">
        <v>66</v>
      </c>
    </row>
    <row r="26" spans="4:5" x14ac:dyDescent="0.25">
      <c r="D26" s="14" t="s">
        <v>67</v>
      </c>
      <c r="E26" s="14" t="s">
        <v>68</v>
      </c>
    </row>
    <row r="27" spans="4:5" x14ac:dyDescent="0.25">
      <c r="D27" s="14" t="s">
        <v>69</v>
      </c>
      <c r="E27" s="14" t="s">
        <v>70</v>
      </c>
    </row>
    <row r="28" spans="4:5" x14ac:dyDescent="0.25">
      <c r="D28" s="14" t="s">
        <v>71</v>
      </c>
      <c r="E28" s="14" t="s">
        <v>72</v>
      </c>
    </row>
    <row r="29" spans="4:5" x14ac:dyDescent="0.25">
      <c r="D29" s="14" t="s">
        <v>73</v>
      </c>
      <c r="E29" s="14" t="s">
        <v>74</v>
      </c>
    </row>
    <row r="30" spans="4:5" x14ac:dyDescent="0.25">
      <c r="D30" s="14" t="s">
        <v>75</v>
      </c>
      <c r="E30" s="14" t="s">
        <v>59</v>
      </c>
    </row>
    <row r="31" spans="4:5" x14ac:dyDescent="0.25">
      <c r="D31" s="14" t="s">
        <v>38</v>
      </c>
      <c r="E31" s="14" t="s">
        <v>76</v>
      </c>
    </row>
    <row r="32" spans="4:5" x14ac:dyDescent="0.25">
      <c r="D32" s="14" t="s">
        <v>77</v>
      </c>
      <c r="E32" s="14" t="s">
        <v>77</v>
      </c>
    </row>
    <row r="33" spans="4:5" x14ac:dyDescent="0.25">
      <c r="D33" s="14" t="s">
        <v>78</v>
      </c>
      <c r="E33" s="14" t="s">
        <v>79</v>
      </c>
    </row>
    <row r="34" spans="4:5" x14ac:dyDescent="0.25">
      <c r="D34" s="14" t="s">
        <v>80</v>
      </c>
      <c r="E34" s="14" t="s">
        <v>80</v>
      </c>
    </row>
    <row r="35" spans="4:5" x14ac:dyDescent="0.25">
      <c r="D35" s="14" t="s">
        <v>81</v>
      </c>
      <c r="E35" s="14" t="s">
        <v>82</v>
      </c>
    </row>
    <row r="36" spans="4:5" x14ac:dyDescent="0.25">
      <c r="D36" s="14" t="s">
        <v>69</v>
      </c>
      <c r="E36" s="14" t="s">
        <v>83</v>
      </c>
    </row>
    <row r="37" spans="4:5" x14ac:dyDescent="0.25">
      <c r="D37" s="14" t="s">
        <v>84</v>
      </c>
      <c r="E37" s="14" t="s">
        <v>85</v>
      </c>
    </row>
    <row r="38" spans="4:5" x14ac:dyDescent="0.25">
      <c r="D38" s="14" t="s">
        <v>86</v>
      </c>
      <c r="E38" s="14" t="s">
        <v>82</v>
      </c>
    </row>
    <row r="39" spans="4:5" x14ac:dyDescent="0.25">
      <c r="D39" s="14" t="s">
        <v>84</v>
      </c>
      <c r="E39" s="14" t="s">
        <v>39</v>
      </c>
    </row>
    <row r="40" spans="4:5" x14ac:dyDescent="0.25">
      <c r="D40" s="14" t="s">
        <v>87</v>
      </c>
      <c r="E40" s="14" t="s">
        <v>43</v>
      </c>
    </row>
    <row r="41" spans="4:5" x14ac:dyDescent="0.25">
      <c r="D41" s="14" t="s">
        <v>88</v>
      </c>
      <c r="E41" s="14" t="s">
        <v>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D03A-9FED-449E-99B5-27DF86FB2D41}">
  <dimension ref="B7:J26"/>
  <sheetViews>
    <sheetView showGridLines="0" workbookViewId="0">
      <selection activeCell="B8" sqref="B8:J8"/>
    </sheetView>
  </sheetViews>
  <sheetFormatPr defaultRowHeight="15" x14ac:dyDescent="0.25"/>
  <cols>
    <col min="2" max="2" width="17" customWidth="1"/>
    <col min="3" max="3" width="9.85546875" bestFit="1" customWidth="1"/>
    <col min="4" max="4" width="13.28515625" bestFit="1" customWidth="1"/>
    <col min="5" max="5" width="17.7109375" bestFit="1" customWidth="1"/>
    <col min="6" max="6" width="17.85546875" customWidth="1"/>
    <col min="7" max="7" width="14.28515625" bestFit="1" customWidth="1"/>
    <col min="8" max="8" width="22.5703125" bestFit="1" customWidth="1"/>
    <col min="9" max="9" width="11.7109375" customWidth="1"/>
    <col min="10" max="10" width="38" customWidth="1"/>
    <col min="11" max="11" width="15.140625" bestFit="1" customWidth="1"/>
  </cols>
  <sheetData>
    <row r="7" spans="2:10" ht="15.75" thickBot="1" x14ac:dyDescent="0.3"/>
    <row r="8" spans="2:10" ht="19.5" thickBot="1" x14ac:dyDescent="0.35">
      <c r="B8" s="32" t="s">
        <v>112</v>
      </c>
      <c r="C8" s="33"/>
      <c r="D8" s="33"/>
      <c r="E8" s="33"/>
      <c r="F8" s="33"/>
      <c r="G8" s="33"/>
      <c r="H8" s="33"/>
      <c r="I8" s="33"/>
      <c r="J8" s="34"/>
    </row>
    <row r="9" spans="2:10" ht="15.75" thickBot="1" x14ac:dyDescent="0.3">
      <c r="B9" s="35" t="s">
        <v>89</v>
      </c>
      <c r="C9" s="36"/>
      <c r="D9" s="36"/>
      <c r="E9" s="36"/>
      <c r="F9" s="36"/>
      <c r="G9" s="36"/>
      <c r="H9" s="36"/>
      <c r="I9" s="36"/>
      <c r="J9" s="37"/>
    </row>
    <row r="10" spans="2:10" ht="15.75" thickBot="1" x14ac:dyDescent="0.3">
      <c r="B10" s="35" t="s">
        <v>90</v>
      </c>
      <c r="C10" s="36"/>
      <c r="D10" s="36"/>
      <c r="E10" s="36"/>
      <c r="F10" s="36"/>
      <c r="G10" s="36"/>
      <c r="H10" s="36"/>
      <c r="I10" s="36"/>
      <c r="J10" s="37"/>
    </row>
    <row r="11" spans="2:10" ht="15.75" thickBot="1" x14ac:dyDescent="0.3">
      <c r="B11" s="35" t="s">
        <v>91</v>
      </c>
      <c r="C11" s="36"/>
      <c r="D11" s="36"/>
      <c r="E11" s="36"/>
      <c r="F11" s="36"/>
      <c r="G11" s="36"/>
      <c r="H11" s="36"/>
      <c r="I11" s="36"/>
      <c r="J11" s="37"/>
    </row>
    <row r="12" spans="2:10" ht="15.75" thickBot="1" x14ac:dyDescent="0.3">
      <c r="B12" s="35" t="s">
        <v>92</v>
      </c>
      <c r="C12" s="36"/>
      <c r="D12" s="36"/>
      <c r="E12" s="36"/>
      <c r="F12" s="36"/>
      <c r="G12" s="36"/>
      <c r="H12" s="36"/>
      <c r="I12" s="36"/>
      <c r="J12" s="37"/>
    </row>
    <row r="13" spans="2:10" ht="15.75" thickBot="1" x14ac:dyDescent="0.3"/>
    <row r="14" spans="2:10" ht="19.5" thickBot="1" x14ac:dyDescent="0.35">
      <c r="B14" s="32" t="s">
        <v>93</v>
      </c>
      <c r="C14" s="33"/>
      <c r="D14" s="33"/>
      <c r="E14" s="33"/>
      <c r="F14" s="33"/>
      <c r="G14" s="33"/>
      <c r="H14" s="33"/>
      <c r="I14" s="33"/>
      <c r="J14" s="34"/>
    </row>
    <row r="15" spans="2:10" ht="15.75" thickBot="1" x14ac:dyDescent="0.3"/>
    <row r="16" spans="2:10" ht="15.75" thickBot="1" x14ac:dyDescent="0.3">
      <c r="E16" s="15"/>
      <c r="H16" s="29" t="s">
        <v>94</v>
      </c>
      <c r="I16" s="31"/>
      <c r="J16" s="30"/>
    </row>
    <row r="17" spans="2:10" ht="15.75" thickBot="1" x14ac:dyDescent="0.3">
      <c r="B17" s="1" t="s">
        <v>95</v>
      </c>
      <c r="C17" s="16" t="s">
        <v>96</v>
      </c>
      <c r="D17" s="16" t="s">
        <v>97</v>
      </c>
      <c r="E17" s="16" t="s">
        <v>98</v>
      </c>
      <c r="F17" s="16" t="s">
        <v>99</v>
      </c>
      <c r="G17" s="16" t="s">
        <v>100</v>
      </c>
      <c r="H17" s="16" t="s">
        <v>101</v>
      </c>
      <c r="I17" s="16" t="s">
        <v>102</v>
      </c>
      <c r="J17" s="5" t="s">
        <v>103</v>
      </c>
    </row>
    <row r="18" spans="2:10" x14ac:dyDescent="0.25">
      <c r="B18" s="2" t="s">
        <v>104</v>
      </c>
      <c r="C18" s="17">
        <v>44286</v>
      </c>
      <c r="D18" s="17">
        <v>44651</v>
      </c>
      <c r="E18" s="18">
        <f>YEAR(D18)-YEAR(C18)</f>
        <v>1</v>
      </c>
      <c r="F18" s="18">
        <f>MONTH(D18)-MONTH(C18)</f>
        <v>0</v>
      </c>
      <c r="G18" s="18">
        <f>DAY(D18)-DAY(C18)</f>
        <v>0</v>
      </c>
      <c r="H18" s="19">
        <f>(372*E18+31*F18+G18)/372</f>
        <v>1</v>
      </c>
      <c r="I18" s="19">
        <f>H18/$C$26</f>
        <v>12</v>
      </c>
      <c r="J18" s="6">
        <f>D18-C18</f>
        <v>365</v>
      </c>
    </row>
    <row r="19" spans="2:10" x14ac:dyDescent="0.25">
      <c r="B19" s="3" t="s">
        <v>105</v>
      </c>
      <c r="C19" s="20">
        <v>44255</v>
      </c>
      <c r="D19" s="20">
        <v>45351</v>
      </c>
      <c r="E19" s="21">
        <f t="shared" ref="E19:E24" si="0">YEAR(D19)-YEAR(C19)</f>
        <v>3</v>
      </c>
      <c r="F19" s="21">
        <f t="shared" ref="F19:F24" si="1">MONTH(D19)-MONTH(C19)</f>
        <v>0</v>
      </c>
      <c r="G19" s="21">
        <f t="shared" ref="G19:G24" si="2">DAY(D19)-DAY(C19)</f>
        <v>1</v>
      </c>
      <c r="H19" s="22">
        <f t="shared" ref="H19:H24" si="3">(372*E19+31*F19+G19)/372</f>
        <v>3.002688172043011</v>
      </c>
      <c r="I19" s="22">
        <f t="shared" ref="I19:I24" si="4">H19/$C$26</f>
        <v>36.032258064516135</v>
      </c>
      <c r="J19" s="7">
        <f t="shared" ref="J19:J24" si="5">D19-C19</f>
        <v>1096</v>
      </c>
    </row>
    <row r="20" spans="2:10" x14ac:dyDescent="0.25">
      <c r="B20" s="3" t="s">
        <v>106</v>
      </c>
      <c r="C20" s="20">
        <v>44255</v>
      </c>
      <c r="D20" s="20">
        <v>45350</v>
      </c>
      <c r="E20" s="21">
        <f t="shared" si="0"/>
        <v>3</v>
      </c>
      <c r="F20" s="21">
        <f t="shared" si="1"/>
        <v>0</v>
      </c>
      <c r="G20" s="21">
        <f t="shared" si="2"/>
        <v>0</v>
      </c>
      <c r="H20" s="22">
        <f t="shared" si="3"/>
        <v>3</v>
      </c>
      <c r="I20" s="22">
        <f t="shared" si="4"/>
        <v>36</v>
      </c>
      <c r="J20" s="7">
        <f t="shared" si="5"/>
        <v>1095</v>
      </c>
    </row>
    <row r="21" spans="2:10" x14ac:dyDescent="0.25">
      <c r="B21" s="3" t="s">
        <v>107</v>
      </c>
      <c r="C21" s="20">
        <v>44255</v>
      </c>
      <c r="D21" s="20">
        <v>44283</v>
      </c>
      <c r="E21" s="21">
        <f t="shared" si="0"/>
        <v>0</v>
      </c>
      <c r="F21" s="21">
        <f t="shared" si="1"/>
        <v>1</v>
      </c>
      <c r="G21" s="21">
        <f t="shared" si="2"/>
        <v>0</v>
      </c>
      <c r="H21" s="22">
        <f t="shared" si="3"/>
        <v>8.3333333333333329E-2</v>
      </c>
      <c r="I21" s="22">
        <f t="shared" si="4"/>
        <v>1</v>
      </c>
      <c r="J21" s="7">
        <f t="shared" si="5"/>
        <v>28</v>
      </c>
    </row>
    <row r="22" spans="2:10" x14ac:dyDescent="0.25">
      <c r="B22" s="3" t="s">
        <v>108</v>
      </c>
      <c r="C22" s="20">
        <v>44255</v>
      </c>
      <c r="D22" s="20">
        <v>44286</v>
      </c>
      <c r="E22" s="21">
        <f t="shared" si="0"/>
        <v>0</v>
      </c>
      <c r="F22" s="21">
        <f t="shared" si="1"/>
        <v>1</v>
      </c>
      <c r="G22" s="21">
        <f t="shared" si="2"/>
        <v>3</v>
      </c>
      <c r="H22" s="22">
        <f t="shared" si="3"/>
        <v>9.1397849462365593E-2</v>
      </c>
      <c r="I22" s="22">
        <f t="shared" si="4"/>
        <v>1.0967741935483872</v>
      </c>
      <c r="J22" s="7">
        <f t="shared" si="5"/>
        <v>31</v>
      </c>
    </row>
    <row r="23" spans="2:10" x14ac:dyDescent="0.25">
      <c r="B23" s="3" t="s">
        <v>109</v>
      </c>
      <c r="C23" s="20">
        <v>43921</v>
      </c>
      <c r="D23" s="20">
        <v>43951</v>
      </c>
      <c r="E23" s="21">
        <f t="shared" si="0"/>
        <v>0</v>
      </c>
      <c r="F23" s="21">
        <f t="shared" si="1"/>
        <v>1</v>
      </c>
      <c r="G23" s="21">
        <f t="shared" si="2"/>
        <v>-1</v>
      </c>
      <c r="H23" s="22">
        <f t="shared" si="3"/>
        <v>8.0645161290322578E-2</v>
      </c>
      <c r="I23" s="22">
        <f t="shared" si="4"/>
        <v>0.967741935483871</v>
      </c>
      <c r="J23" s="7">
        <f t="shared" si="5"/>
        <v>30</v>
      </c>
    </row>
    <row r="24" spans="2:10" ht="15.75" thickBot="1" x14ac:dyDescent="0.3">
      <c r="B24" s="4" t="s">
        <v>110</v>
      </c>
      <c r="C24" s="23">
        <v>43951</v>
      </c>
      <c r="D24" s="23">
        <v>43982</v>
      </c>
      <c r="E24" s="24">
        <f t="shared" si="0"/>
        <v>0</v>
      </c>
      <c r="F24" s="24">
        <f t="shared" si="1"/>
        <v>1</v>
      </c>
      <c r="G24" s="24">
        <f t="shared" si="2"/>
        <v>1</v>
      </c>
      <c r="H24" s="25">
        <f t="shared" si="3"/>
        <v>8.6021505376344093E-2</v>
      </c>
      <c r="I24" s="25">
        <f t="shared" si="4"/>
        <v>1.0322580645161292</v>
      </c>
      <c r="J24" s="8">
        <f t="shared" si="5"/>
        <v>31</v>
      </c>
    </row>
    <row r="25" spans="2:10" ht="15.75" thickBot="1" x14ac:dyDescent="0.3">
      <c r="C25" s="26"/>
      <c r="D25" s="26"/>
      <c r="E25" s="26"/>
      <c r="F25" s="26"/>
      <c r="G25" s="26"/>
      <c r="H25" s="26"/>
    </row>
    <row r="26" spans="2:10" ht="15.75" thickBot="1" x14ac:dyDescent="0.3">
      <c r="B26" s="27" t="s">
        <v>111</v>
      </c>
      <c r="C26" s="28">
        <f>1/12</f>
        <v>8.3333333333333329E-2</v>
      </c>
    </row>
  </sheetData>
  <mergeCells count="7">
    <mergeCell ref="H16:J16"/>
    <mergeCell ref="B8:J8"/>
    <mergeCell ref="B9:J9"/>
    <mergeCell ref="B10:J10"/>
    <mergeCell ref="B11:J11"/>
    <mergeCell ref="B12:J12"/>
    <mergeCell ref="B14:J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CABC-F11F-42BA-8631-6EE0CF495483}">
  <dimension ref="A5:O107"/>
  <sheetViews>
    <sheetView showGridLines="0" workbookViewId="0">
      <selection activeCell="A7" sqref="A7"/>
    </sheetView>
  </sheetViews>
  <sheetFormatPr defaultRowHeight="15" x14ac:dyDescent="0.25"/>
  <cols>
    <col min="1" max="1" width="10.42578125" bestFit="1" customWidth="1"/>
    <col min="2" max="2" width="15.85546875" bestFit="1" customWidth="1"/>
    <col min="3" max="3" width="78.42578125" bestFit="1" customWidth="1"/>
    <col min="4" max="4" width="38" bestFit="1" customWidth="1"/>
    <col min="5" max="5" width="18" style="38" bestFit="1" customWidth="1"/>
    <col min="6" max="6" width="18.140625" bestFit="1" customWidth="1"/>
    <col min="7" max="7" width="10.85546875" bestFit="1" customWidth="1"/>
    <col min="8" max="8" width="15.7109375" bestFit="1" customWidth="1"/>
    <col min="9" max="9" width="16.28515625" bestFit="1" customWidth="1"/>
    <col min="10" max="10" width="19.42578125" bestFit="1" customWidth="1"/>
    <col min="11" max="11" width="18.140625" bestFit="1" customWidth="1"/>
    <col min="12" max="12" width="10.85546875" bestFit="1" customWidth="1"/>
    <col min="13" max="13" width="15.7109375" bestFit="1" customWidth="1"/>
    <col min="14" max="14" width="27" bestFit="1" customWidth="1"/>
    <col min="15" max="15" width="36.85546875" bestFit="1" customWidth="1"/>
    <col min="16" max="16" width="12" bestFit="1" customWidth="1"/>
  </cols>
  <sheetData>
    <row r="5" spans="1:15" ht="15.75" thickBot="1" x14ac:dyDescent="0.3"/>
    <row r="6" spans="1:15" ht="15.75" thickBot="1" x14ac:dyDescent="0.3">
      <c r="I6" s="39"/>
      <c r="J6" s="39"/>
      <c r="K6" s="45" t="s">
        <v>113</v>
      </c>
      <c r="L6" s="46"/>
      <c r="M6" s="47"/>
      <c r="N6" s="48" t="s">
        <v>114</v>
      </c>
      <c r="O6" s="49"/>
    </row>
    <row r="7" spans="1:15" x14ac:dyDescent="0.25">
      <c r="A7" s="13" t="s">
        <v>1</v>
      </c>
      <c r="B7" s="13" t="s">
        <v>115</v>
      </c>
      <c r="C7" s="13" t="s">
        <v>116</v>
      </c>
      <c r="D7" s="13" t="s">
        <v>117</v>
      </c>
      <c r="E7" s="43" t="s">
        <v>118</v>
      </c>
      <c r="F7" s="13" t="s">
        <v>119</v>
      </c>
      <c r="G7" s="13" t="s">
        <v>120</v>
      </c>
      <c r="H7" s="13" t="s">
        <v>121</v>
      </c>
      <c r="I7" s="13" t="s">
        <v>122</v>
      </c>
      <c r="J7" s="13" t="s">
        <v>381</v>
      </c>
      <c r="K7" s="44" t="s">
        <v>119</v>
      </c>
      <c r="L7" s="44" t="s">
        <v>120</v>
      </c>
      <c r="M7" s="44" t="s">
        <v>121</v>
      </c>
      <c r="N7" s="44" t="s">
        <v>123</v>
      </c>
      <c r="O7" s="44" t="s">
        <v>124</v>
      </c>
    </row>
    <row r="8" spans="1:15" x14ac:dyDescent="0.25">
      <c r="A8" s="40">
        <v>44257</v>
      </c>
      <c r="B8" s="41" t="s">
        <v>125</v>
      </c>
      <c r="C8" s="41" t="s">
        <v>126</v>
      </c>
      <c r="D8" s="41" t="s">
        <v>127</v>
      </c>
      <c r="E8" s="42">
        <v>1500000000</v>
      </c>
      <c r="F8" s="41">
        <v>1.1444395468266699</v>
      </c>
      <c r="G8" s="41">
        <v>99.86</v>
      </c>
      <c r="H8" s="41">
        <v>3.9784722224588898E-2</v>
      </c>
      <c r="I8" s="41">
        <v>0</v>
      </c>
      <c r="J8" s="41">
        <v>0</v>
      </c>
      <c r="K8" s="41">
        <v>1.1444395468266699</v>
      </c>
      <c r="L8" s="41">
        <v>99.843000000000004</v>
      </c>
      <c r="M8" s="41">
        <v>2.38708333370834E-2</v>
      </c>
      <c r="N8" s="41">
        <f>(((G8*F8)-(L8*K8))/((L8+M8)*K8))</f>
        <v>1.7022662128227575E-4</v>
      </c>
      <c r="O8" s="41">
        <f>((H8*F8)+((I8/K8)-M8)*K8)/((L8+M8)*K8)</f>
        <v>1.5935103157546011E-4</v>
      </c>
    </row>
    <row r="9" spans="1:15" x14ac:dyDescent="0.25">
      <c r="A9" s="40">
        <v>44257</v>
      </c>
      <c r="B9" s="41" t="s">
        <v>128</v>
      </c>
      <c r="C9" s="41" t="s">
        <v>129</v>
      </c>
      <c r="D9" s="41" t="s">
        <v>130</v>
      </c>
      <c r="E9" s="42">
        <v>3470000000</v>
      </c>
      <c r="F9" s="41">
        <v>0.67463976945244997</v>
      </c>
      <c r="G9" s="41">
        <v>99.852000000000004</v>
      </c>
      <c r="H9" s="41">
        <v>0.64583333333618098</v>
      </c>
      <c r="I9" s="41">
        <v>0</v>
      </c>
      <c r="J9" s="41">
        <v>0</v>
      </c>
      <c r="K9" s="41">
        <v>0.67463976945244997</v>
      </c>
      <c r="L9" s="41">
        <v>99.852000000000004</v>
      </c>
      <c r="M9" s="41">
        <v>0.62500000000427203</v>
      </c>
      <c r="N9" s="41">
        <f>(((G9*F9)-(L9*K9))/((L9+M9)*K9))</f>
        <v>0</v>
      </c>
      <c r="O9" s="41">
        <f>((H9*F9)+((I9/K9)-M9)*K9)/((L9+M9)*K9)</f>
        <v>2.0734430100329565E-4</v>
      </c>
    </row>
    <row r="10" spans="1:15" x14ac:dyDescent="0.25">
      <c r="A10" s="40">
        <v>44257</v>
      </c>
      <c r="B10" s="41" t="s">
        <v>131</v>
      </c>
      <c r="C10" s="41" t="s">
        <v>132</v>
      </c>
      <c r="D10" s="41" t="s">
        <v>133</v>
      </c>
      <c r="E10" s="42">
        <v>1710000000</v>
      </c>
      <c r="F10" s="41">
        <v>0.95499999999999996</v>
      </c>
      <c r="G10" s="41">
        <v>98.457999999999998</v>
      </c>
      <c r="H10" s="41">
        <v>0.481250000006124</v>
      </c>
      <c r="I10" s="41">
        <v>0</v>
      </c>
      <c r="J10" s="41">
        <v>0</v>
      </c>
      <c r="K10" s="41">
        <v>0.95499999999999996</v>
      </c>
      <c r="L10" s="41">
        <v>98.457999999999998</v>
      </c>
      <c r="M10" s="41">
        <v>0.45208333333945699</v>
      </c>
      <c r="N10" s="41">
        <f>(((G10*F10)-(L10*K10))/((L10+M10)*K10))</f>
        <v>0</v>
      </c>
      <c r="O10" s="41">
        <f>((H10*F10)+((I10/K10)-M10)*K10)/((L10+M10)*K10)</f>
        <v>2.9488061968739512E-4</v>
      </c>
    </row>
    <row r="11" spans="1:15" x14ac:dyDescent="0.25">
      <c r="A11" s="40">
        <v>44257</v>
      </c>
      <c r="B11" s="41" t="s">
        <v>134</v>
      </c>
      <c r="C11" s="41" t="s">
        <v>135</v>
      </c>
      <c r="D11" s="41" t="s">
        <v>136</v>
      </c>
      <c r="E11" s="42">
        <v>2300000000</v>
      </c>
      <c r="F11" s="41">
        <v>1.0760869565217399</v>
      </c>
      <c r="G11" s="41">
        <v>99.588999999999999</v>
      </c>
      <c r="H11" s="41">
        <v>3.6312499999999998E-2</v>
      </c>
      <c r="I11" s="41">
        <v>0</v>
      </c>
      <c r="J11" s="41">
        <v>0</v>
      </c>
      <c r="K11" s="41">
        <v>1.0760869565217399</v>
      </c>
      <c r="L11" s="41">
        <v>99.701999999999998</v>
      </c>
      <c r="M11" s="41">
        <v>2.1787500000000001E-2</v>
      </c>
      <c r="N11" s="41">
        <f>(((G11*F11)-(L11*K11))/((L11+M11)*K11))</f>
        <v>-1.13312984627663E-3</v>
      </c>
      <c r="O11" s="41">
        <f>((H11*F11)+((I11/K11)-M11)*K11)/((L11+M11)*K11)</f>
        <v>1.4565230988644508E-4</v>
      </c>
    </row>
    <row r="12" spans="1:15" x14ac:dyDescent="0.25">
      <c r="A12" s="40">
        <v>44257</v>
      </c>
      <c r="B12" s="41" t="s">
        <v>137</v>
      </c>
      <c r="C12" s="41" t="s">
        <v>138</v>
      </c>
      <c r="D12" s="41" t="s">
        <v>139</v>
      </c>
      <c r="E12" s="42">
        <v>3314692500</v>
      </c>
      <c r="F12" s="41">
        <v>0.36399629150516999</v>
      </c>
      <c r="G12" s="41">
        <v>99.846999999999994</v>
      </c>
      <c r="H12" s="41">
        <v>3.9784722290007402E-2</v>
      </c>
      <c r="I12" s="41">
        <v>0</v>
      </c>
      <c r="J12" s="41">
        <v>0</v>
      </c>
      <c r="K12" s="41">
        <v>0.36399629150516999</v>
      </c>
      <c r="L12" s="41">
        <v>99.718999999999994</v>
      </c>
      <c r="M12" s="41">
        <v>2.3870833395553799E-2</v>
      </c>
      <c r="N12" s="41">
        <f>(((G12*F12)-(L12*K12))/((L12+M12)*K12))</f>
        <v>1.2832997379210161E-3</v>
      </c>
      <c r="O12" s="41">
        <f>((H12*F12)+((I12/K12)-M12)*K12)/((L12+M12)*K12)</f>
        <v>1.5954913630905209E-4</v>
      </c>
    </row>
    <row r="13" spans="1:15" x14ac:dyDescent="0.25">
      <c r="A13" s="40">
        <v>44257</v>
      </c>
      <c r="B13" s="41" t="s">
        <v>140</v>
      </c>
      <c r="C13" s="41" t="s">
        <v>141</v>
      </c>
      <c r="D13" s="41" t="s">
        <v>142</v>
      </c>
      <c r="E13" s="42">
        <v>1925000000</v>
      </c>
      <c r="F13" s="41">
        <v>0.41658164896623401</v>
      </c>
      <c r="G13" s="41">
        <v>100.173</v>
      </c>
      <c r="H13" s="41">
        <v>8.8010416710536096E-2</v>
      </c>
      <c r="I13" s="41">
        <v>0</v>
      </c>
      <c r="J13" s="41">
        <v>0</v>
      </c>
      <c r="K13" s="41">
        <v>0.41658164896623401</v>
      </c>
      <c r="L13" s="41">
        <v>100.18300000000001</v>
      </c>
      <c r="M13" s="41">
        <v>7.6275694490778007E-2</v>
      </c>
      <c r="N13" s="41">
        <f>(((G13*F13)-(L13*K13))/((L13+M13)*K13))</f>
        <v>-9.974139480587333E-5</v>
      </c>
      <c r="O13" s="41">
        <f>((H13*F13)+((I13/K13)-M13)*K13)/((L13+M13)*K13)</f>
        <v>1.1704375618587193E-4</v>
      </c>
    </row>
    <row r="14" spans="1:15" x14ac:dyDescent="0.25">
      <c r="A14" s="40">
        <v>44257</v>
      </c>
      <c r="B14" s="41" t="s">
        <v>143</v>
      </c>
      <c r="C14" s="41" t="s">
        <v>144</v>
      </c>
      <c r="D14" s="41" t="s">
        <v>145</v>
      </c>
      <c r="E14" s="42">
        <v>5100000000</v>
      </c>
      <c r="F14" s="41">
        <v>0.69475490196078404</v>
      </c>
      <c r="G14" s="41">
        <v>100.08</v>
      </c>
      <c r="H14" s="41">
        <v>4.8611111098567701E-2</v>
      </c>
      <c r="I14" s="41">
        <v>0</v>
      </c>
      <c r="J14" s="41">
        <v>0</v>
      </c>
      <c r="K14" s="41">
        <v>0.69475490196078404</v>
      </c>
      <c r="L14" s="41">
        <v>100.057</v>
      </c>
      <c r="M14" s="41">
        <v>2.9166666653496098E-2</v>
      </c>
      <c r="N14" s="41">
        <f>(((G14*F14)-(L14*K14))/((L14+M14)*K14))</f>
        <v>2.2980198728767153E-4</v>
      </c>
      <c r="O14" s="41">
        <f>((H14*F14)+((I14/K14)-M14)*K14)/((L14+M14)*K14)</f>
        <v>1.9427704239920762E-4</v>
      </c>
    </row>
    <row r="15" spans="1:15" x14ac:dyDescent="0.25">
      <c r="A15" s="40">
        <v>44257</v>
      </c>
      <c r="B15" s="41" t="s">
        <v>146</v>
      </c>
      <c r="C15" s="41" t="s">
        <v>147</v>
      </c>
      <c r="D15" s="41" t="s">
        <v>130</v>
      </c>
      <c r="E15" s="42">
        <v>1500000000</v>
      </c>
      <c r="F15" s="41">
        <v>1.2249326599333299</v>
      </c>
      <c r="G15" s="41">
        <v>98.167000000000002</v>
      </c>
      <c r="H15" s="41">
        <v>0.21993982547143701</v>
      </c>
      <c r="I15" s="41">
        <v>0</v>
      </c>
      <c r="J15" s="41">
        <v>0</v>
      </c>
      <c r="K15" s="41">
        <v>1.2249326599333299</v>
      </c>
      <c r="L15" s="41">
        <v>98.221999999999994</v>
      </c>
      <c r="M15" s="41">
        <v>0.20081462325723901</v>
      </c>
      <c r="N15" s="41">
        <f>(((G15*F15)-(L15*K15))/((L15+M15)*K15))</f>
        <v>-5.5881352520260907E-4</v>
      </c>
      <c r="O15" s="41">
        <f>((H15*F15)+((I15/K15)-M15)*K15)/((L15+M15)*K15)</f>
        <v>1.9431675762784703E-4</v>
      </c>
    </row>
    <row r="16" spans="1:15" x14ac:dyDescent="0.25">
      <c r="A16" s="40">
        <v>44257</v>
      </c>
      <c r="B16" s="41" t="s">
        <v>148</v>
      </c>
      <c r="C16" s="41" t="s">
        <v>149</v>
      </c>
      <c r="D16" s="41" t="s">
        <v>150</v>
      </c>
      <c r="E16" s="42">
        <v>1600000000</v>
      </c>
      <c r="F16" s="41">
        <v>1.0865365239125</v>
      </c>
      <c r="G16" s="41">
        <v>99.082999999999998</v>
      </c>
      <c r="H16" s="41">
        <v>4.1666666666187298E-2</v>
      </c>
      <c r="I16" s="41">
        <v>0</v>
      </c>
      <c r="J16" s="41">
        <v>0</v>
      </c>
      <c r="K16" s="41">
        <v>1.0865365239125</v>
      </c>
      <c r="L16" s="41">
        <v>99.105999999999995</v>
      </c>
      <c r="M16" s="41">
        <v>2.5000000002013301E-2</v>
      </c>
      <c r="N16" s="41">
        <f>(((G16*F16)-(L16*K16))/((L16+M16)*K16))</f>
        <v>-2.3201622096008601E-4</v>
      </c>
      <c r="O16" s="41">
        <f>((H16*F16)+((I16/K16)-M16)*K16)/((L16+M16)*K16)</f>
        <v>1.6812769632278156E-4</v>
      </c>
    </row>
    <row r="17" spans="1:15" x14ac:dyDescent="0.25">
      <c r="A17" s="40">
        <v>44257</v>
      </c>
      <c r="B17" s="41" t="s">
        <v>151</v>
      </c>
      <c r="C17" s="41" t="s">
        <v>152</v>
      </c>
      <c r="D17" s="41" t="s">
        <v>153</v>
      </c>
      <c r="E17" s="42">
        <v>3582000000</v>
      </c>
      <c r="F17" s="41">
        <v>0.91604636311557797</v>
      </c>
      <c r="G17" s="41">
        <v>98.867000000000004</v>
      </c>
      <c r="H17" s="41">
        <v>0.41250000001203802</v>
      </c>
      <c r="I17" s="41">
        <v>0</v>
      </c>
      <c r="J17" s="41">
        <v>0</v>
      </c>
      <c r="K17" s="41">
        <v>0.91604636311557797</v>
      </c>
      <c r="L17" s="41">
        <v>98.917000000000002</v>
      </c>
      <c r="M17" s="41">
        <v>0.38750000001417101</v>
      </c>
      <c r="N17" s="41">
        <f>(((G17*F17)-(L17*K17))/((L17+M17)*K17))</f>
        <v>-5.0350185540426842E-4</v>
      </c>
      <c r="O17" s="41">
        <f>((H17*F17)+((I17/K17)-M17)*K17)/((L17+M17)*K17)</f>
        <v>2.5175092768065286E-4</v>
      </c>
    </row>
    <row r="18" spans="1:15" x14ac:dyDescent="0.25">
      <c r="A18" s="40">
        <v>44257</v>
      </c>
      <c r="B18" s="41" t="s">
        <v>154</v>
      </c>
      <c r="C18" s="41" t="s">
        <v>155</v>
      </c>
      <c r="D18" s="41" t="s">
        <v>130</v>
      </c>
      <c r="E18" s="42">
        <v>2825000000</v>
      </c>
      <c r="F18" s="41">
        <v>0.96499999999999997</v>
      </c>
      <c r="G18" s="41">
        <v>99.593999999999994</v>
      </c>
      <c r="H18" s="41">
        <v>0.59602161569260403</v>
      </c>
      <c r="I18" s="41">
        <v>0</v>
      </c>
      <c r="J18" s="41">
        <v>0</v>
      </c>
      <c r="K18" s="41">
        <v>0.96499999999999997</v>
      </c>
      <c r="L18" s="41">
        <v>99.957999999999998</v>
      </c>
      <c r="M18" s="41">
        <v>0.566854949024715</v>
      </c>
      <c r="N18" s="41">
        <f>(((G18*F18)-(L18*K18))/((L18+M18)*K18))</f>
        <v>-3.6209950283896679E-3</v>
      </c>
      <c r="O18" s="41">
        <f>((H18*F18)+((I18/K18)-M18)*K18)/((L18+M18)*K18)</f>
        <v>2.9014383241516949E-4</v>
      </c>
    </row>
    <row r="19" spans="1:15" x14ac:dyDescent="0.25">
      <c r="A19" s="40">
        <v>44257</v>
      </c>
      <c r="B19" s="41" t="s">
        <v>156</v>
      </c>
      <c r="C19" s="41" t="s">
        <v>157</v>
      </c>
      <c r="D19" s="41" t="s">
        <v>158</v>
      </c>
      <c r="E19" s="42">
        <v>1566000000</v>
      </c>
      <c r="F19" s="41">
        <v>1.0898039840357601</v>
      </c>
      <c r="G19" s="41">
        <v>99.760999999999996</v>
      </c>
      <c r="H19" s="41">
        <v>0.15347222220863099</v>
      </c>
      <c r="I19" s="41">
        <v>0</v>
      </c>
      <c r="J19" s="41">
        <v>0</v>
      </c>
      <c r="K19" s="41">
        <v>1.0898039840357601</v>
      </c>
      <c r="L19" s="41">
        <v>99.858999999999995</v>
      </c>
      <c r="M19" s="41">
        <v>0.12986111109735801</v>
      </c>
      <c r="N19" s="41">
        <f>(((G19*F19)-(L19*K19))/((L19+M19)*K19))</f>
        <v>-9.8010917327189385E-4</v>
      </c>
      <c r="O19" s="41">
        <f>((H19*F19)+((I19/K19)-M19)*K19)/((L19+M19)*K19)</f>
        <v>2.3613741419695476E-4</v>
      </c>
    </row>
    <row r="20" spans="1:15" x14ac:dyDescent="0.25">
      <c r="A20" s="40">
        <v>44257</v>
      </c>
      <c r="B20" s="41" t="s">
        <v>159</v>
      </c>
      <c r="C20" s="41" t="s">
        <v>160</v>
      </c>
      <c r="D20" s="41" t="s">
        <v>150</v>
      </c>
      <c r="E20" s="42">
        <v>1700000000</v>
      </c>
      <c r="F20" s="41">
        <v>0.95191176470588201</v>
      </c>
      <c r="G20" s="41">
        <v>99.575000000000003</v>
      </c>
      <c r="H20" s="41">
        <v>2.9368055553839E-2</v>
      </c>
      <c r="I20" s="41">
        <v>0</v>
      </c>
      <c r="J20" s="41">
        <v>0</v>
      </c>
      <c r="K20" s="41">
        <v>0.95191176470588201</v>
      </c>
      <c r="L20" s="41">
        <v>99.638000000000005</v>
      </c>
      <c r="M20" s="41">
        <v>1.7620833332303399E-2</v>
      </c>
      <c r="N20" s="41">
        <f>(((G20*F20)-(L20*K20))/((L20+M20)*K20))</f>
        <v>-6.3217708618129934E-4</v>
      </c>
      <c r="O20" s="41">
        <f>((H20*F20)+((I20/K20)-M20)*K20)/((L20+M20)*K20)</f>
        <v>1.1787817007514389E-4</v>
      </c>
    </row>
    <row r="21" spans="1:15" x14ac:dyDescent="0.25">
      <c r="A21" s="40">
        <v>44257</v>
      </c>
      <c r="B21" s="41" t="s">
        <v>161</v>
      </c>
      <c r="C21" s="41" t="s">
        <v>162</v>
      </c>
      <c r="D21" s="41" t="s">
        <v>163</v>
      </c>
      <c r="E21" s="42">
        <v>2243040050</v>
      </c>
      <c r="F21" s="41">
        <v>1.10803496898328</v>
      </c>
      <c r="G21" s="41">
        <v>99.590999999999994</v>
      </c>
      <c r="H21" s="41">
        <v>5.0201389286296499E-2</v>
      </c>
      <c r="I21" s="41">
        <v>0</v>
      </c>
      <c r="J21" s="41">
        <v>0</v>
      </c>
      <c r="K21" s="41">
        <v>1.10803496898328</v>
      </c>
      <c r="L21" s="41">
        <v>99.611000000000004</v>
      </c>
      <c r="M21" s="41">
        <v>3.0120833730305802E-2</v>
      </c>
      <c r="N21" s="41">
        <f>(((G21*F21)-(L21*K21))/((L21+M21)*K21))</f>
        <v>-2.0072034349542317E-4</v>
      </c>
      <c r="O21" s="41">
        <f>((H21*F21)+((I21/K21)-M21)*K21)/((L21+M21)*K21)</f>
        <v>2.0152880043871477E-4</v>
      </c>
    </row>
    <row r="22" spans="1:15" x14ac:dyDescent="0.25">
      <c r="A22" s="40">
        <v>44257</v>
      </c>
      <c r="B22" s="41" t="s">
        <v>164</v>
      </c>
      <c r="C22" s="41" t="s">
        <v>165</v>
      </c>
      <c r="D22" s="41" t="s">
        <v>166</v>
      </c>
      <c r="E22" s="42">
        <v>1030000000</v>
      </c>
      <c r="F22" s="41">
        <v>1.31089481600971</v>
      </c>
      <c r="G22" s="41">
        <v>100.08799999999999</v>
      </c>
      <c r="H22" s="41">
        <v>0.68888888888987598</v>
      </c>
      <c r="I22" s="41">
        <v>0</v>
      </c>
      <c r="J22" s="41">
        <v>0</v>
      </c>
      <c r="K22" s="41">
        <v>1.31089481600971</v>
      </c>
      <c r="L22" s="41">
        <v>100.108</v>
      </c>
      <c r="M22" s="41">
        <v>0.66666666667407304</v>
      </c>
      <c r="N22" s="41">
        <f>(((G22*F22)-(L22*K22))/((L22+M22)*K22))</f>
        <v>-1.9846257657343448E-4</v>
      </c>
      <c r="O22" s="41">
        <f>((H22*F22)+((I22/K22)-M22)*K22)/((L22+M22)*K22)</f>
        <v>2.2051397390681509E-4</v>
      </c>
    </row>
    <row r="23" spans="1:15" x14ac:dyDescent="0.25">
      <c r="A23" s="40">
        <v>44257</v>
      </c>
      <c r="B23" s="41" t="s">
        <v>167</v>
      </c>
      <c r="C23" s="41" t="s">
        <v>168</v>
      </c>
      <c r="D23" s="41" t="s">
        <v>169</v>
      </c>
      <c r="E23" s="42">
        <v>1500000000</v>
      </c>
      <c r="F23" s="41">
        <v>1.07527604166667</v>
      </c>
      <c r="G23" s="41">
        <v>100.03400000000001</v>
      </c>
      <c r="H23" s="41">
        <v>0.28372240634488199</v>
      </c>
      <c r="I23" s="41">
        <v>0</v>
      </c>
      <c r="J23" s="41">
        <v>0</v>
      </c>
      <c r="K23" s="41">
        <v>1.07527604166667</v>
      </c>
      <c r="L23" s="41">
        <v>100.011</v>
      </c>
      <c r="M23" s="41">
        <v>0.26605956598509101</v>
      </c>
      <c r="N23" s="41">
        <f>(((G23*F23)-(L23*K23))/((L23+M23)*K23))</f>
        <v>2.2936452364632771E-4</v>
      </c>
      <c r="O23" s="41">
        <f>((H23*F23)+((I23/K23)-M23)*K23)/((L23+M23)*K23)</f>
        <v>1.7614038979841013E-4</v>
      </c>
    </row>
    <row r="24" spans="1:15" x14ac:dyDescent="0.25">
      <c r="A24" s="40">
        <v>44257</v>
      </c>
      <c r="B24" s="41" t="s">
        <v>170</v>
      </c>
      <c r="C24" s="41" t="s">
        <v>171</v>
      </c>
      <c r="D24" s="41" t="s">
        <v>172</v>
      </c>
      <c r="E24" s="42">
        <v>2325750000</v>
      </c>
      <c r="F24" s="41">
        <v>1.1024037309556101</v>
      </c>
      <c r="G24" s="41">
        <v>98.911000000000001</v>
      </c>
      <c r="H24" s="41">
        <v>0.18195168323049701</v>
      </c>
      <c r="I24" s="41">
        <v>0</v>
      </c>
      <c r="J24" s="41">
        <v>0</v>
      </c>
      <c r="K24" s="41">
        <v>1.1024037309556101</v>
      </c>
      <c r="L24" s="41">
        <v>99.042000000000002</v>
      </c>
      <c r="M24" s="41">
        <v>0.16389612767478501</v>
      </c>
      <c r="N24" s="41">
        <f>(((G24*F24)-(L24*K24))/((L24+M24)*K24))</f>
        <v>-1.320486030703275E-3</v>
      </c>
      <c r="O24" s="41">
        <f>((H24*F24)+((I24/K24)-M24)*K24)/((L24+M24)*K24)</f>
        <v>1.8200083120538599E-4</v>
      </c>
    </row>
    <row r="25" spans="1:15" x14ac:dyDescent="0.25">
      <c r="A25" s="40">
        <v>44257</v>
      </c>
      <c r="B25" s="41" t="s">
        <v>173</v>
      </c>
      <c r="C25" s="41" t="s">
        <v>174</v>
      </c>
      <c r="D25" s="41" t="s">
        <v>175</v>
      </c>
      <c r="E25" s="42">
        <v>2557462000</v>
      </c>
      <c r="F25" s="41">
        <v>0.97</v>
      </c>
      <c r="G25" s="41">
        <v>98.656000000000006</v>
      </c>
      <c r="H25" s="41">
        <v>0.45733104235661098</v>
      </c>
      <c r="I25" s="41">
        <v>9.2024491077482304E-4</v>
      </c>
      <c r="J25" s="41">
        <v>0</v>
      </c>
      <c r="K25" s="41">
        <v>0.97</v>
      </c>
      <c r="L25" s="41">
        <v>99.069000000000003</v>
      </c>
      <c r="M25" s="41">
        <v>0.43040032359078401</v>
      </c>
      <c r="N25" s="41">
        <f>(((G25*F25)-(L25*K25))/((L25+M25)*K25))</f>
        <v>-4.1507787851670121E-3</v>
      </c>
      <c r="O25" s="41">
        <f>((H25*F25)+((I25/K25)-M25)*K25)/((L25+M25)*K25)</f>
        <v>2.8019691343606244E-4</v>
      </c>
    </row>
    <row r="26" spans="1:15" x14ac:dyDescent="0.25">
      <c r="A26" s="40">
        <v>44257</v>
      </c>
      <c r="B26" s="41" t="s">
        <v>176</v>
      </c>
      <c r="C26" s="41" t="s">
        <v>177</v>
      </c>
      <c r="D26" s="41" t="s">
        <v>150</v>
      </c>
      <c r="E26" s="42">
        <v>4700000000</v>
      </c>
      <c r="F26" s="41">
        <v>0.97</v>
      </c>
      <c r="G26" s="41">
        <v>99.125</v>
      </c>
      <c r="H26" s="41">
        <v>3.9784722219784997E-2</v>
      </c>
      <c r="I26" s="41">
        <v>0</v>
      </c>
      <c r="J26" s="41">
        <v>0</v>
      </c>
      <c r="K26" s="41">
        <v>0.97</v>
      </c>
      <c r="L26" s="41">
        <v>99.063000000000002</v>
      </c>
      <c r="M26" s="41">
        <v>2.3870833329677599E-2</v>
      </c>
      <c r="N26" s="41">
        <f>(((G26*F26)-(L26*K26))/((L26+M26)*K26))</f>
        <v>6.2571357313601561E-4</v>
      </c>
      <c r="O26" s="41">
        <f>((H26*F26)+((I26/K26)-M26)*K26)/((L26+M26)*K26)</f>
        <v>1.6060542386968257E-4</v>
      </c>
    </row>
    <row r="27" spans="1:15" x14ac:dyDescent="0.25">
      <c r="A27" s="40">
        <v>44257</v>
      </c>
      <c r="B27" s="41" t="s">
        <v>178</v>
      </c>
      <c r="C27" s="41" t="s">
        <v>179</v>
      </c>
      <c r="D27" s="41" t="s">
        <v>180</v>
      </c>
      <c r="E27" s="42">
        <v>2150000000</v>
      </c>
      <c r="F27" s="41">
        <v>0.53332558139534902</v>
      </c>
      <c r="G27" s="41">
        <v>99.837999999999994</v>
      </c>
      <c r="H27" s="41">
        <v>5.3003276361575001E-2</v>
      </c>
      <c r="I27" s="41">
        <v>0</v>
      </c>
      <c r="J27" s="41">
        <v>0</v>
      </c>
      <c r="K27" s="41">
        <v>0.53332558139534902</v>
      </c>
      <c r="L27" s="41">
        <v>99.9</v>
      </c>
      <c r="M27" s="41">
        <v>4.12747763572145E-2</v>
      </c>
      <c r="N27" s="41">
        <f>(((G27*F27)-(L27*K27))/((L27+M27)*K27))</f>
        <v>-6.2036431032876831E-4</v>
      </c>
      <c r="O27" s="41">
        <f>((H27*F27)+((I27/K27)-M27)*K27)/((L27+M27)*K27)</f>
        <v>1.1735391639346063E-4</v>
      </c>
    </row>
    <row r="28" spans="1:15" x14ac:dyDescent="0.25">
      <c r="A28" s="40">
        <v>44257</v>
      </c>
      <c r="B28" s="41" t="s">
        <v>181</v>
      </c>
      <c r="C28" s="41" t="s">
        <v>182</v>
      </c>
      <c r="D28" s="41" t="s">
        <v>183</v>
      </c>
      <c r="E28" s="42">
        <v>2488575000</v>
      </c>
      <c r="F28" s="41">
        <v>0.726281606943733</v>
      </c>
      <c r="G28" s="41">
        <v>99.8</v>
      </c>
      <c r="H28" s="41">
        <v>2.5895833330221101E-2</v>
      </c>
      <c r="I28" s="41">
        <v>0</v>
      </c>
      <c r="J28" s="41">
        <v>0</v>
      </c>
      <c r="K28" s="41">
        <v>0.726281606943733</v>
      </c>
      <c r="L28" s="41">
        <v>99.85</v>
      </c>
      <c r="M28" s="41">
        <v>1.5537499994813001E-2</v>
      </c>
      <c r="N28" s="41">
        <f>(((G28*F28)-(L28*K28))/((L28+M28)*K28))</f>
        <v>-5.0067321772534869E-4</v>
      </c>
      <c r="O28" s="41">
        <f>((H28*F28)+((I28/K28)-M28)*K28)/((L28+M28)*K28)</f>
        <v>1.0372280162622304E-4</v>
      </c>
    </row>
    <row r="29" spans="1:15" x14ac:dyDescent="0.25">
      <c r="A29" s="40">
        <v>44257</v>
      </c>
      <c r="B29" s="41" t="s">
        <v>184</v>
      </c>
      <c r="C29" s="41" t="s">
        <v>185</v>
      </c>
      <c r="D29" s="41" t="s">
        <v>150</v>
      </c>
      <c r="E29" s="42">
        <v>2200000000</v>
      </c>
      <c r="F29" s="41">
        <v>0.95454545454545503</v>
      </c>
      <c r="G29" s="41">
        <v>99.307000000000002</v>
      </c>
      <c r="H29" s="41">
        <v>4.6528250004761899E-2</v>
      </c>
      <c r="I29" s="41">
        <v>0</v>
      </c>
      <c r="J29" s="41">
        <v>0</v>
      </c>
      <c r="K29" s="41">
        <v>0.95454545454545503</v>
      </c>
      <c r="L29" s="41">
        <v>99.287999999999997</v>
      </c>
      <c r="M29" s="41">
        <v>3.6188638895238101E-2</v>
      </c>
      <c r="N29" s="41">
        <f>(((G29*F29)-(L29*K29))/((L29+M29)*K29))</f>
        <v>1.9129277832901552E-4</v>
      </c>
      <c r="O29" s="41">
        <f>((H29*F29)+((I29/K29)-M29)*K29)/((L29+M29)*K29)</f>
        <v>1.0409962820954594E-4</v>
      </c>
    </row>
    <row r="30" spans="1:15" x14ac:dyDescent="0.25">
      <c r="A30" s="40">
        <v>44257</v>
      </c>
      <c r="B30" s="41" t="s">
        <v>186</v>
      </c>
      <c r="C30" s="41" t="s">
        <v>187</v>
      </c>
      <c r="D30" s="41" t="s">
        <v>188</v>
      </c>
      <c r="E30" s="42">
        <v>3325000000</v>
      </c>
      <c r="F30" s="41">
        <v>0.809060377509774</v>
      </c>
      <c r="G30" s="41">
        <v>86.326999999999998</v>
      </c>
      <c r="H30" s="41">
        <v>0.60277777778362196</v>
      </c>
      <c r="I30" s="41">
        <v>0</v>
      </c>
      <c r="J30" s="41">
        <v>0</v>
      </c>
      <c r="K30" s="41">
        <v>0.809060377509774</v>
      </c>
      <c r="L30" s="41">
        <v>86.432000000000002</v>
      </c>
      <c r="M30" s="41">
        <v>0.58333333334138804</v>
      </c>
      <c r="N30" s="41">
        <f>(((G30*F30)-(L30*K30))/((L30+M30)*K30))</f>
        <v>-1.2066838794695478E-3</v>
      </c>
      <c r="O30" s="41">
        <f>((H30*F30)+((I30/K30)-M30)*K30)/((L30+M30)*K30)</f>
        <v>2.2345997765411637E-4</v>
      </c>
    </row>
    <row r="31" spans="1:15" x14ac:dyDescent="0.25">
      <c r="A31" s="40">
        <v>44257</v>
      </c>
      <c r="B31" s="41" t="s">
        <v>189</v>
      </c>
      <c r="C31" s="41" t="s">
        <v>190</v>
      </c>
      <c r="D31" s="41" t="s">
        <v>191</v>
      </c>
      <c r="E31" s="42">
        <v>4174565568.75</v>
      </c>
      <c r="F31" s="41">
        <v>0.97249999928630304</v>
      </c>
      <c r="G31" s="41">
        <v>98.522999999999996</v>
      </c>
      <c r="H31" s="41">
        <v>3.97847222259217E-2</v>
      </c>
      <c r="I31" s="41">
        <v>0</v>
      </c>
      <c r="J31" s="41">
        <v>0</v>
      </c>
      <c r="K31" s="41">
        <v>0.97249999928630304</v>
      </c>
      <c r="L31" s="41">
        <v>98.338999999999999</v>
      </c>
      <c r="M31" s="41">
        <v>2.3870833336045699E-2</v>
      </c>
      <c r="N31" s="41">
        <f>(((G31*F31)-(L31*K31))/((L31+M31)*K31))</f>
        <v>1.8706245399421138E-3</v>
      </c>
      <c r="O31" s="41">
        <f>((H31*F31)+((I31/K31)-M31)*K31)/((L31+M31)*K31)</f>
        <v>1.6178756023540791E-4</v>
      </c>
    </row>
    <row r="32" spans="1:15" x14ac:dyDescent="0.25">
      <c r="A32" s="40">
        <v>44257</v>
      </c>
      <c r="B32" s="41" t="s">
        <v>192</v>
      </c>
      <c r="C32" s="41" t="s">
        <v>193</v>
      </c>
      <c r="D32" s="41" t="s">
        <v>194</v>
      </c>
      <c r="E32" s="42">
        <v>5045794683.7299995</v>
      </c>
      <c r="F32" s="41">
        <v>0.30460669290725401</v>
      </c>
      <c r="G32" s="41">
        <v>99.557000000000002</v>
      </c>
      <c r="H32" s="41">
        <v>2.5895833316483499E-2</v>
      </c>
      <c r="I32" s="41">
        <v>0</v>
      </c>
      <c r="J32" s="41">
        <v>0</v>
      </c>
      <c r="K32" s="41">
        <v>0.30460669290725401</v>
      </c>
      <c r="L32" s="41">
        <v>100.125</v>
      </c>
      <c r="M32" s="41">
        <v>1.5537499988588801E-2</v>
      </c>
      <c r="N32" s="41">
        <f>(((G32*F32)-(L32*K32))/((L32+M32)*K32))</f>
        <v>-5.6720286727047192E-3</v>
      </c>
      <c r="O32" s="41">
        <f>((H32*F32)+((I32/K32)-M32)*K32)/((L32+M32)*K32)</f>
        <v>1.0343796415009138E-4</v>
      </c>
    </row>
    <row r="33" spans="1:15" x14ac:dyDescent="0.25">
      <c r="A33" s="40">
        <v>44257</v>
      </c>
      <c r="B33" s="41" t="s">
        <v>195</v>
      </c>
      <c r="C33" s="41" t="s">
        <v>196</v>
      </c>
      <c r="D33" s="41" t="s">
        <v>197</v>
      </c>
      <c r="E33" s="42">
        <v>1990000000</v>
      </c>
      <c r="F33" s="41">
        <v>0.97</v>
      </c>
      <c r="G33" s="41">
        <v>98.438000000000002</v>
      </c>
      <c r="H33" s="41">
        <v>3.97847222193441E-2</v>
      </c>
      <c r="I33" s="41">
        <v>0</v>
      </c>
      <c r="J33" s="41">
        <v>0</v>
      </c>
      <c r="K33" s="41">
        <v>0.97</v>
      </c>
      <c r="L33" s="41">
        <v>98.353999999999999</v>
      </c>
      <c r="M33" s="41">
        <v>2.3870833326425901E-2</v>
      </c>
      <c r="N33" s="41">
        <f>(((G33*F33)-(L33*K33))/((L33+M33)*K33))</f>
        <v>8.538505589566317E-4</v>
      </c>
      <c r="O33" s="41">
        <f>((H33*F33)+((I33/K33)-M33)*K33)/((L33+M33)*K33)</f>
        <v>1.6176289198085815E-4</v>
      </c>
    </row>
    <row r="34" spans="1:15" x14ac:dyDescent="0.25">
      <c r="A34" s="40">
        <v>44257</v>
      </c>
      <c r="B34" s="41" t="s">
        <v>198</v>
      </c>
      <c r="C34" s="41" t="s">
        <v>199</v>
      </c>
      <c r="D34" s="41" t="s">
        <v>200</v>
      </c>
      <c r="E34" s="42">
        <v>1770000000</v>
      </c>
      <c r="F34" s="41">
        <v>0.97499999999999998</v>
      </c>
      <c r="G34" s="41">
        <v>77.585999999999999</v>
      </c>
      <c r="H34" s="41">
        <v>0.51666666666087202</v>
      </c>
      <c r="I34" s="41">
        <v>0</v>
      </c>
      <c r="J34" s="41">
        <v>0</v>
      </c>
      <c r="K34" s="41">
        <v>0.97499999999999998</v>
      </c>
      <c r="L34" s="41">
        <v>79.617000000000004</v>
      </c>
      <c r="M34" s="41">
        <v>0.49999999999420502</v>
      </c>
      <c r="N34" s="41">
        <f>(((G34*F34)-(L34*K34))/((L34+M34)*K34))</f>
        <v>-2.535042500343437E-2</v>
      </c>
      <c r="O34" s="41">
        <f>((H34*F34)+((I34/K34)-M34)*K34)/((L34+M34)*K34)</f>
        <v>2.0802909078807496E-4</v>
      </c>
    </row>
    <row r="35" spans="1:15" x14ac:dyDescent="0.25">
      <c r="A35" s="40">
        <v>44257</v>
      </c>
      <c r="B35" s="41" t="s">
        <v>201</v>
      </c>
      <c r="C35" s="41" t="s">
        <v>193</v>
      </c>
      <c r="D35" s="41" t="s">
        <v>202</v>
      </c>
      <c r="E35" s="42">
        <v>1800000000</v>
      </c>
      <c r="F35" s="41">
        <v>0.65021201839999998</v>
      </c>
      <c r="G35" s="41">
        <v>99.557000000000002</v>
      </c>
      <c r="H35" s="41">
        <v>2.5895833335324098E-2</v>
      </c>
      <c r="I35" s="41">
        <v>0</v>
      </c>
      <c r="J35" s="41">
        <v>0</v>
      </c>
      <c r="K35" s="41">
        <v>0.65021201839999998</v>
      </c>
      <c r="L35" s="41">
        <v>100.125</v>
      </c>
      <c r="M35" s="41">
        <v>1.55375000046122E-2</v>
      </c>
      <c r="N35" s="41">
        <f>(((G35*F35)-(L35*K35))/((L35+M35)*K35))</f>
        <v>-5.6720286727039975E-3</v>
      </c>
      <c r="O35" s="41">
        <f>((H35*F35)+((I35/K35)-M35)*K35)/((L35+M35)*K35)</f>
        <v>1.0343796417820721E-4</v>
      </c>
    </row>
    <row r="36" spans="1:15" x14ac:dyDescent="0.25">
      <c r="A36" s="40">
        <v>44257</v>
      </c>
      <c r="B36" s="41" t="s">
        <v>203</v>
      </c>
      <c r="C36" s="41" t="s">
        <v>204</v>
      </c>
      <c r="D36" s="41" t="s">
        <v>130</v>
      </c>
      <c r="E36" s="42">
        <v>2100000000</v>
      </c>
      <c r="F36" s="41">
        <v>0.97250000000000003</v>
      </c>
      <c r="G36" s="41">
        <v>98.24</v>
      </c>
      <c r="H36" s="41">
        <v>0.57166024999877596</v>
      </c>
      <c r="I36" s="41">
        <v>0</v>
      </c>
      <c r="J36" s="41">
        <v>0</v>
      </c>
      <c r="K36" s="41">
        <v>0.97250000000000003</v>
      </c>
      <c r="L36" s="41">
        <v>98.215999999999994</v>
      </c>
      <c r="M36" s="41">
        <v>0.55351230555514797</v>
      </c>
      <c r="N36" s="41">
        <f>(((G36*F36)-(L36*K36))/((L36+M36)*K36))</f>
        <v>2.4298996157597579E-4</v>
      </c>
      <c r="O36" s="41">
        <f>((H36*F36)+((I36/K36)-M36)*K36)/((L36+M36)*K36)</f>
        <v>1.8374034679330127E-4</v>
      </c>
    </row>
    <row r="37" spans="1:15" x14ac:dyDescent="0.25">
      <c r="A37" s="40">
        <v>44257</v>
      </c>
      <c r="B37" s="41" t="s">
        <v>205</v>
      </c>
      <c r="C37" s="41" t="s">
        <v>206</v>
      </c>
      <c r="D37" s="41" t="s">
        <v>207</v>
      </c>
      <c r="E37" s="42">
        <v>1344000000</v>
      </c>
      <c r="F37" s="41">
        <v>0.93529761904761899</v>
      </c>
      <c r="G37" s="41">
        <v>99.322999999999993</v>
      </c>
      <c r="H37" s="41">
        <v>4.3256944448864E-2</v>
      </c>
      <c r="I37" s="41">
        <v>0</v>
      </c>
      <c r="J37" s="41">
        <v>0</v>
      </c>
      <c r="K37" s="41">
        <v>0.93529761904761899</v>
      </c>
      <c r="L37" s="41">
        <v>99.353999999999999</v>
      </c>
      <c r="M37" s="41">
        <v>2.59541666693184E-2</v>
      </c>
      <c r="N37" s="41">
        <f>(((G37*F37)-(L37*K37))/((L37+M37)*K37))</f>
        <v>-3.1193413460435889E-4</v>
      </c>
      <c r="O37" s="41">
        <f>((H37*F37)+((I37/K37)-M37)*K37)/((L37+M37)*K37)</f>
        <v>1.7410732299722383E-4</v>
      </c>
    </row>
    <row r="38" spans="1:15" x14ac:dyDescent="0.25">
      <c r="A38" s="40">
        <v>44257</v>
      </c>
      <c r="B38" s="41" t="s">
        <v>208</v>
      </c>
      <c r="C38" s="41" t="s">
        <v>209</v>
      </c>
      <c r="D38" s="41" t="s">
        <v>130</v>
      </c>
      <c r="E38" s="42">
        <v>2400000000</v>
      </c>
      <c r="F38" s="41">
        <v>0.97499999999999998</v>
      </c>
      <c r="G38" s="41">
        <v>99.522999999999996</v>
      </c>
      <c r="H38" s="41">
        <v>2.59722222179487E-2</v>
      </c>
      <c r="I38" s="41">
        <v>0</v>
      </c>
      <c r="J38" s="41">
        <v>0</v>
      </c>
      <c r="K38" s="41">
        <v>0.97499999999999998</v>
      </c>
      <c r="L38" s="41">
        <v>99.576999999999998</v>
      </c>
      <c r="M38" s="41">
        <v>1.55833333290598E-2</v>
      </c>
      <c r="N38" s="41">
        <f>(((G38*F38)-(L38*K38))/((L38+M38)*K38))</f>
        <v>-5.4220905003819818E-4</v>
      </c>
      <c r="O38" s="41">
        <f>((H38*F38)+((I38/K38)-M38)*K38)/((L38+M38)*K38)</f>
        <v>1.0431388102583958E-4</v>
      </c>
    </row>
    <row r="39" spans="1:15" x14ac:dyDescent="0.25">
      <c r="A39" s="40">
        <v>44257</v>
      </c>
      <c r="B39" s="41" t="s">
        <v>210</v>
      </c>
      <c r="C39" s="41" t="s">
        <v>211</v>
      </c>
      <c r="D39" s="41" t="s">
        <v>130</v>
      </c>
      <c r="E39" s="42">
        <v>3210000000</v>
      </c>
      <c r="F39" s="41">
        <v>1.0212545661557599</v>
      </c>
      <c r="G39" s="41">
        <v>98.861999999999995</v>
      </c>
      <c r="H39" s="41">
        <v>0.29651093076868701</v>
      </c>
      <c r="I39" s="41">
        <v>0</v>
      </c>
      <c r="J39" s="41">
        <v>0</v>
      </c>
      <c r="K39" s="41">
        <v>1.0212545661557599</v>
      </c>
      <c r="L39" s="41">
        <v>98.897000000000006</v>
      </c>
      <c r="M39" s="41">
        <v>0.28003810127950401</v>
      </c>
      <c r="N39" s="41">
        <f>(((G39*F39)-(L39*K39))/((L39+M39)*K39))</f>
        <v>-3.5290426766195469E-4</v>
      </c>
      <c r="O39" s="41">
        <f>((H39*F39)+((I39/K39)-M39)*K39)/((L39+M39)*K39)</f>
        <v>1.6609519506280204E-4</v>
      </c>
    </row>
    <row r="40" spans="1:15" x14ac:dyDescent="0.25">
      <c r="A40" s="40">
        <v>44257</v>
      </c>
      <c r="B40" s="41" t="s">
        <v>212</v>
      </c>
      <c r="C40" s="41" t="s">
        <v>213</v>
      </c>
      <c r="D40" s="41" t="s">
        <v>214</v>
      </c>
      <c r="E40" s="42">
        <v>2086217951.3199999</v>
      </c>
      <c r="F40" s="41">
        <v>0.97499999999185105</v>
      </c>
      <c r="G40" s="41">
        <v>99.242999999999995</v>
      </c>
      <c r="H40" s="41">
        <v>4.6729166656502702E-2</v>
      </c>
      <c r="I40" s="41">
        <v>0</v>
      </c>
      <c r="J40" s="41">
        <v>0</v>
      </c>
      <c r="K40" s="41">
        <v>0.97499999999185105</v>
      </c>
      <c r="L40" s="41">
        <v>99.242999999999995</v>
      </c>
      <c r="M40" s="41">
        <v>2.8037499992918401E-2</v>
      </c>
      <c r="N40" s="41">
        <f>(((G40*F40)-(L40*K40))/((L40+M40)*K40))</f>
        <v>0</v>
      </c>
      <c r="O40" s="41">
        <f>((H40*F40)+((I40/K40)-M40)*K40)/((L40+M40)*K40)</f>
        <v>1.8828922447381122E-4</v>
      </c>
    </row>
    <row r="41" spans="1:15" x14ac:dyDescent="0.25">
      <c r="A41" s="40">
        <v>44257</v>
      </c>
      <c r="B41" s="41" t="s">
        <v>215</v>
      </c>
      <c r="C41" s="41" t="s">
        <v>216</v>
      </c>
      <c r="D41" s="41" t="s">
        <v>194</v>
      </c>
      <c r="E41" s="42">
        <v>2261712500</v>
      </c>
      <c r="F41" s="41">
        <v>0.81796426380452902</v>
      </c>
      <c r="G41" s="41">
        <v>99.820999999999998</v>
      </c>
      <c r="H41" s="41">
        <v>0.23022766669189201</v>
      </c>
      <c r="I41" s="41">
        <v>0</v>
      </c>
      <c r="J41" s="41">
        <v>0</v>
      </c>
      <c r="K41" s="41">
        <v>0.81796426380452902</v>
      </c>
      <c r="L41" s="41">
        <v>99.796999999999997</v>
      </c>
      <c r="M41" s="41">
        <v>0.21926444447026999</v>
      </c>
      <c r="N41" s="41">
        <f>(((G41*F41)-(L41*K41))/((L41+M41)*K41))</f>
        <v>2.3996097168098071E-4</v>
      </c>
      <c r="O41" s="41">
        <f>((H41*F41)+((I41/K41)-M41)*K41)/((L41+M41)*K41)</f>
        <v>1.0961439404396946E-4</v>
      </c>
    </row>
    <row r="42" spans="1:15" x14ac:dyDescent="0.25">
      <c r="A42" s="40">
        <v>44257</v>
      </c>
      <c r="B42" s="41" t="s">
        <v>217</v>
      </c>
      <c r="C42" s="41" t="s">
        <v>218</v>
      </c>
      <c r="D42" s="41" t="s">
        <v>130</v>
      </c>
      <c r="E42" s="42">
        <v>4565027632.8699999</v>
      </c>
      <c r="F42" s="41">
        <v>0.72242638615018295</v>
      </c>
      <c r="G42" s="41">
        <v>100.075</v>
      </c>
      <c r="H42" s="41">
        <v>4.3256944444934602E-2</v>
      </c>
      <c r="I42" s="41">
        <v>0</v>
      </c>
      <c r="J42" s="41">
        <v>0</v>
      </c>
      <c r="K42" s="41">
        <v>0.72242638615018295</v>
      </c>
      <c r="L42" s="41">
        <v>100.08799999999999</v>
      </c>
      <c r="M42" s="41">
        <v>2.59541666675672E-2</v>
      </c>
      <c r="N42" s="41">
        <f>(((G42*F42)-(L42*K42))/((L42+M42)*K42))</f>
        <v>-1.2985202820325092E-4</v>
      </c>
      <c r="O42" s="41">
        <f>((H42*F42)+((I42/K42)-M42)*K42)/((L42+M42)*K42)</f>
        <v>1.7283082984178322E-4</v>
      </c>
    </row>
    <row r="43" spans="1:15" x14ac:dyDescent="0.25">
      <c r="A43" s="40">
        <v>44257</v>
      </c>
      <c r="B43" s="41" t="s">
        <v>219</v>
      </c>
      <c r="C43" s="41" t="s">
        <v>220</v>
      </c>
      <c r="D43" s="41" t="s">
        <v>175</v>
      </c>
      <c r="E43" s="42">
        <v>1275000000</v>
      </c>
      <c r="F43" s="41">
        <v>0.83671568627450998</v>
      </c>
      <c r="G43" s="41">
        <v>99.5</v>
      </c>
      <c r="H43" s="41">
        <v>3.6312500012888903E-2</v>
      </c>
      <c r="I43" s="41">
        <v>0</v>
      </c>
      <c r="J43" s="41">
        <v>0</v>
      </c>
      <c r="K43" s="41">
        <v>0.83671568627450998</v>
      </c>
      <c r="L43" s="41">
        <v>99.954999999999998</v>
      </c>
      <c r="M43" s="41">
        <v>2.1787500015232299E-2</v>
      </c>
      <c r="N43" s="41">
        <f>(((G43*F43)-(L43*K43))/((L43+M43)*K43))</f>
        <v>-4.5510564139694416E-3</v>
      </c>
      <c r="O43" s="41">
        <f>((H43*F43)+((I43/K43)-M43)*K43)/((L43+M43)*K43)</f>
        <v>1.4528372396096831E-4</v>
      </c>
    </row>
    <row r="44" spans="1:15" x14ac:dyDescent="0.25">
      <c r="A44" s="40">
        <v>44257</v>
      </c>
      <c r="B44" s="41" t="s">
        <v>221</v>
      </c>
      <c r="C44" s="41" t="s">
        <v>222</v>
      </c>
      <c r="D44" s="41" t="s">
        <v>223</v>
      </c>
      <c r="E44" s="42">
        <v>3575000000</v>
      </c>
      <c r="F44" s="41">
        <v>0.40734560683076898</v>
      </c>
      <c r="G44" s="41">
        <v>100.33</v>
      </c>
      <c r="H44" s="41">
        <v>0.64650155556811495</v>
      </c>
      <c r="I44" s="41">
        <v>0</v>
      </c>
      <c r="J44" s="41">
        <v>0</v>
      </c>
      <c r="K44" s="41">
        <v>0.40734560683076898</v>
      </c>
      <c r="L44" s="41">
        <v>100.354</v>
      </c>
      <c r="M44" s="41">
        <v>0.62564666667726998</v>
      </c>
      <c r="N44" s="41">
        <f>(((G44*F44)-(L44*K44))/((L44+M44)*K44))</f>
        <v>-2.3767165752928274E-4</v>
      </c>
      <c r="O44" s="41">
        <f>((H44*F44)+((I44/K44)-M44)*K44)/((L44+M44)*K44)</f>
        <v>2.0652566709492131E-4</v>
      </c>
    </row>
    <row r="45" spans="1:15" x14ac:dyDescent="0.25">
      <c r="A45" s="40">
        <v>44257</v>
      </c>
      <c r="B45" s="41" t="s">
        <v>224</v>
      </c>
      <c r="C45" s="41" t="s">
        <v>225</v>
      </c>
      <c r="D45" s="41" t="s">
        <v>226</v>
      </c>
      <c r="E45" s="42">
        <v>1400000000</v>
      </c>
      <c r="F45" s="41">
        <v>0.89673441217142902</v>
      </c>
      <c r="G45" s="41">
        <v>99.114000000000004</v>
      </c>
      <c r="H45" s="41">
        <v>0.52159722222734195</v>
      </c>
      <c r="I45" s="41">
        <v>3.6614583357142899E-3</v>
      </c>
      <c r="J45" s="41">
        <v>0.71428571428571397</v>
      </c>
      <c r="K45" s="41">
        <v>0.90387726931428602</v>
      </c>
      <c r="L45" s="41">
        <v>99.162999999999997</v>
      </c>
      <c r="M45" s="41">
        <v>0.50361111111867995</v>
      </c>
      <c r="N45" s="41">
        <f>(((G45*F45)-(L45*K45))/((L45+M45)*K45))</f>
        <v>-8.350286616094018E-3</v>
      </c>
      <c r="O45" s="41">
        <f>((H45*F45)+((I45/K45)-M45)*K45)/((L45+M45)*K45)</f>
        <v>1.797497037183845E-4</v>
      </c>
    </row>
    <row r="46" spans="1:15" x14ac:dyDescent="0.25">
      <c r="A46" s="40">
        <v>44257</v>
      </c>
      <c r="B46" s="41" t="s">
        <v>227</v>
      </c>
      <c r="C46" s="41" t="s">
        <v>193</v>
      </c>
      <c r="D46" s="41" t="s">
        <v>228</v>
      </c>
      <c r="E46" s="42">
        <v>875000000</v>
      </c>
      <c r="F46" s="41">
        <v>2.0110238804342901</v>
      </c>
      <c r="G46" s="41">
        <v>99.614000000000004</v>
      </c>
      <c r="H46" s="41">
        <v>2.5895833326261102E-2</v>
      </c>
      <c r="I46" s="41">
        <v>0</v>
      </c>
      <c r="J46" s="41">
        <v>0</v>
      </c>
      <c r="K46" s="41">
        <v>2.0110238804342901</v>
      </c>
      <c r="L46" s="41">
        <v>99.625</v>
      </c>
      <c r="M46" s="41">
        <v>1.55374999946201E-2</v>
      </c>
      <c r="N46" s="41">
        <f>(((G46*F46)-(L46*K46))/((L46+M46)*K46))</f>
        <v>-1.1039683522368118E-4</v>
      </c>
      <c r="O46" s="41">
        <f>((H46*F46)+((I46/K46)-M46)*K46)/((L46+M46)*K46)</f>
        <v>1.0395701981878171E-4</v>
      </c>
    </row>
    <row r="47" spans="1:15" x14ac:dyDescent="0.25">
      <c r="A47" s="40">
        <v>44257</v>
      </c>
      <c r="B47" s="41" t="s">
        <v>229</v>
      </c>
      <c r="C47" s="41" t="s">
        <v>230</v>
      </c>
      <c r="D47" s="41" t="s">
        <v>130</v>
      </c>
      <c r="E47" s="42">
        <v>5450000000</v>
      </c>
      <c r="F47" s="41">
        <v>0.98</v>
      </c>
      <c r="G47" s="41">
        <v>86.082999999999998</v>
      </c>
      <c r="H47" s="41">
        <v>5.3673611108406703E-2</v>
      </c>
      <c r="I47" s="41">
        <v>0</v>
      </c>
      <c r="J47" s="41">
        <v>0</v>
      </c>
      <c r="K47" s="41">
        <v>0.98</v>
      </c>
      <c r="L47" s="41">
        <v>85.8</v>
      </c>
      <c r="M47" s="41">
        <v>3.2204166663546203E-2</v>
      </c>
      <c r="N47" s="41">
        <f>(((G47*F47)-(L47*K47))/((L47+M47)*K47))</f>
        <v>3.2971307535164564E-3</v>
      </c>
      <c r="O47" s="41">
        <f>((H47*F47)+((I47/K47)-M47)*K47)/((L47+M47)*K47)</f>
        <v>2.5013274042424082E-4</v>
      </c>
    </row>
    <row r="48" spans="1:15" x14ac:dyDescent="0.25">
      <c r="A48" s="40">
        <v>44257</v>
      </c>
      <c r="B48" s="41" t="s">
        <v>231</v>
      </c>
      <c r="C48" s="41" t="s">
        <v>232</v>
      </c>
      <c r="D48" s="41" t="s">
        <v>233</v>
      </c>
      <c r="E48" s="42">
        <v>2225000000</v>
      </c>
      <c r="F48" s="41">
        <v>0.98250000000000004</v>
      </c>
      <c r="G48" s="41">
        <v>99.813000000000002</v>
      </c>
      <c r="H48" s="41">
        <v>0.47427933333104599</v>
      </c>
      <c r="I48" s="41">
        <v>0</v>
      </c>
      <c r="J48" s="41">
        <v>0</v>
      </c>
      <c r="K48" s="41">
        <v>0.98250000000000004</v>
      </c>
      <c r="L48" s="41">
        <v>99.924999999999997</v>
      </c>
      <c r="M48" s="41">
        <v>0.45898</v>
      </c>
      <c r="N48" s="41">
        <f>(((G48*F48)-(L48*K48))/((L48+M48)*K48))</f>
        <v>-1.1157158741861343E-3</v>
      </c>
      <c r="O48" s="41">
        <f>((H48*F48)+((I48/K48)-M48)*K48)/((L48+M48)*K48)</f>
        <v>1.5240811662424621E-4</v>
      </c>
    </row>
    <row r="49" spans="1:15" x14ac:dyDescent="0.25">
      <c r="A49" s="40">
        <v>44257</v>
      </c>
      <c r="B49" s="41" t="s">
        <v>234</v>
      </c>
      <c r="C49" s="41" t="s">
        <v>235</v>
      </c>
      <c r="D49" s="41" t="s">
        <v>130</v>
      </c>
      <c r="E49" s="42">
        <v>1800000000</v>
      </c>
      <c r="F49" s="41">
        <v>0.56232301670555596</v>
      </c>
      <c r="G49" s="41">
        <v>100.35299999999999</v>
      </c>
      <c r="H49" s="41">
        <v>5.0201388901677302E-2</v>
      </c>
      <c r="I49" s="41">
        <v>6.2887166666666697E-5</v>
      </c>
      <c r="J49" s="41">
        <v>0.156587218333333</v>
      </c>
      <c r="K49" s="41">
        <v>0.56388888888888899</v>
      </c>
      <c r="L49" s="41">
        <v>100.708</v>
      </c>
      <c r="M49" s="41">
        <v>3.0120833349753701E-2</v>
      </c>
      <c r="N49" s="41">
        <f>(((G49*F49)-(L49*K49))/((L49+M49)*K49))</f>
        <v>-6.2902887694473728E-3</v>
      </c>
      <c r="O49" s="41">
        <f>((H49*F49)+((I49/K49)-M49)*K49)/((L49+M49)*K49)</f>
        <v>1.9905746082999579E-4</v>
      </c>
    </row>
    <row r="50" spans="1:15" x14ac:dyDescent="0.25">
      <c r="A50" s="40">
        <v>44257</v>
      </c>
      <c r="B50" s="41" t="s">
        <v>236</v>
      </c>
      <c r="C50" s="41" t="s">
        <v>237</v>
      </c>
      <c r="D50" s="41" t="s">
        <v>197</v>
      </c>
      <c r="E50" s="42">
        <v>1519638084.3800001</v>
      </c>
      <c r="F50" s="41">
        <v>1.5950273569439499</v>
      </c>
      <c r="G50" s="41">
        <v>100.318</v>
      </c>
      <c r="H50" s="41">
        <v>5.9027777777147503E-2</v>
      </c>
      <c r="I50" s="41">
        <v>0</v>
      </c>
      <c r="J50" s="41">
        <v>0</v>
      </c>
      <c r="K50" s="41">
        <v>1.5950273569439499</v>
      </c>
      <c r="L50" s="41">
        <v>100.313</v>
      </c>
      <c r="M50" s="41">
        <v>3.5416666662987997E-2</v>
      </c>
      <c r="N50" s="41">
        <f>(((G50*F50)-(L50*K50))/((L50+M50)*K50))</f>
        <v>4.9826396530107388E-5</v>
      </c>
      <c r="O50" s="41">
        <f>((H50*F50)+((I50/K50)-M50)*K50)/((L50+M50)*K50)</f>
        <v>2.3529131697803279E-4</v>
      </c>
    </row>
    <row r="51" spans="1:15" x14ac:dyDescent="0.25">
      <c r="A51" s="40">
        <v>44257</v>
      </c>
      <c r="B51" s="41" t="s">
        <v>238</v>
      </c>
      <c r="C51" s="41" t="s">
        <v>239</v>
      </c>
      <c r="D51" s="41" t="s">
        <v>240</v>
      </c>
      <c r="E51" s="42">
        <v>2801013909.7600002</v>
      </c>
      <c r="F51" s="41">
        <v>0.97561626001498403</v>
      </c>
      <c r="G51" s="41">
        <v>100.2</v>
      </c>
      <c r="H51" s="41">
        <v>5.3673611116740398E-2</v>
      </c>
      <c r="I51" s="41">
        <v>0</v>
      </c>
      <c r="J51" s="41">
        <v>0</v>
      </c>
      <c r="K51" s="41">
        <v>0.97561626001498403</v>
      </c>
      <c r="L51" s="41">
        <v>100.193</v>
      </c>
      <c r="M51" s="41">
        <v>3.22041666700442E-2</v>
      </c>
      <c r="N51" s="41">
        <f>(((G51*F51)-(L51*K51))/((L51+M51)*K51))</f>
        <v>6.9842711304035827E-5</v>
      </c>
      <c r="O51" s="41">
        <f>((H51*F51)+((I51/K51)-M51)*K51)/((L51+M51)*K51)</f>
        <v>2.142120300497814E-4</v>
      </c>
    </row>
    <row r="52" spans="1:15" x14ac:dyDescent="0.25">
      <c r="A52" s="40">
        <v>44257</v>
      </c>
      <c r="B52" s="41" t="s">
        <v>241</v>
      </c>
      <c r="C52" s="41" t="s">
        <v>242</v>
      </c>
      <c r="D52" s="41" t="s">
        <v>243</v>
      </c>
      <c r="E52" s="42">
        <v>3550000000</v>
      </c>
      <c r="F52" s="41">
        <v>0.90549295774647898</v>
      </c>
      <c r="G52" s="41">
        <v>100.02</v>
      </c>
      <c r="H52" s="41">
        <v>5.3673611102815398E-2</v>
      </c>
      <c r="I52" s="41">
        <v>0</v>
      </c>
      <c r="J52" s="41">
        <v>0</v>
      </c>
      <c r="K52" s="41">
        <v>0.90549295774647898</v>
      </c>
      <c r="L52" s="41">
        <v>100.05200000000001</v>
      </c>
      <c r="M52" s="41">
        <v>3.22041666604449E-2</v>
      </c>
      <c r="N52" s="41">
        <f>(((G52*F52)-(L52*K52))/((L52+M52)*K52))</f>
        <v>-3.197307733669137E-4</v>
      </c>
      <c r="O52" s="41">
        <f>((H52*F52)+((I52/K52)-M52)*K52)/((L52+M52)*K52)</f>
        <v>2.1451381485353599E-4</v>
      </c>
    </row>
    <row r="53" spans="1:15" x14ac:dyDescent="0.25">
      <c r="A53" s="40">
        <v>44257</v>
      </c>
      <c r="B53" s="41" t="s">
        <v>244</v>
      </c>
      <c r="C53" s="41" t="s">
        <v>245</v>
      </c>
      <c r="D53" s="41" t="s">
        <v>246</v>
      </c>
      <c r="E53" s="42">
        <v>1400000000</v>
      </c>
      <c r="F53" s="41">
        <v>0.84964285714285703</v>
      </c>
      <c r="G53" s="41">
        <v>99.843999999999994</v>
      </c>
      <c r="H53" s="41">
        <v>1.45284999915931E-2</v>
      </c>
      <c r="I53" s="41">
        <v>0.17332865333571401</v>
      </c>
      <c r="J53" s="41">
        <v>0</v>
      </c>
      <c r="K53" s="41">
        <v>0.84964285714285703</v>
      </c>
      <c r="L53" s="41">
        <v>99.896000000000001</v>
      </c>
      <c r="M53" s="41">
        <v>0.20400177777217299</v>
      </c>
      <c r="N53" s="41">
        <f>(((G53*F53)-(L53*K53))/((L53+M53)*K53))</f>
        <v>-5.1948051025463369E-4</v>
      </c>
      <c r="O53" s="41">
        <f>((H53*F53)+((I53/K53)-M53)*K53)/((L53+M53)*K53)</f>
        <v>1.4513985756218082E-4</v>
      </c>
    </row>
    <row r="54" spans="1:15" x14ac:dyDescent="0.25">
      <c r="A54" s="40">
        <v>44257</v>
      </c>
      <c r="B54" s="41" t="s">
        <v>247</v>
      </c>
      <c r="C54" s="41" t="s">
        <v>248</v>
      </c>
      <c r="D54" s="41" t="s">
        <v>249</v>
      </c>
      <c r="E54" s="42">
        <v>1300000000</v>
      </c>
      <c r="F54" s="41">
        <v>0.98250000000000004</v>
      </c>
      <c r="G54" s="41">
        <v>100.113</v>
      </c>
      <c r="H54" s="41">
        <v>6.0618055556860402E-2</v>
      </c>
      <c r="I54" s="41">
        <v>0</v>
      </c>
      <c r="J54" s="41">
        <v>0</v>
      </c>
      <c r="K54" s="41">
        <v>0.98250000000000004</v>
      </c>
      <c r="L54" s="41">
        <v>100.13800000000001</v>
      </c>
      <c r="M54" s="41">
        <v>3.6370833337247999E-2</v>
      </c>
      <c r="N54" s="41">
        <f>(((G54*F54)-(L54*K54))/((L54+M54)*K54))</f>
        <v>-2.4956483172322602E-4</v>
      </c>
      <c r="O54" s="41">
        <f>((H54*F54)+((I54/K54)-M54)*K54)/((L54+M54)*K54)</f>
        <v>2.4205015731971151E-4</v>
      </c>
    </row>
    <row r="55" spans="1:15" x14ac:dyDescent="0.25">
      <c r="A55" s="40">
        <v>44257</v>
      </c>
      <c r="B55" s="41" t="s">
        <v>250</v>
      </c>
      <c r="C55" s="41" t="s">
        <v>218</v>
      </c>
      <c r="D55" s="41" t="s">
        <v>251</v>
      </c>
      <c r="E55" s="42">
        <v>1500000000</v>
      </c>
      <c r="F55" s="41">
        <v>0.75</v>
      </c>
      <c r="G55" s="41">
        <v>99.921999999999997</v>
      </c>
      <c r="H55" s="41">
        <v>3.9784722213333297E-2</v>
      </c>
      <c r="I55" s="41">
        <v>0</v>
      </c>
      <c r="J55" s="41">
        <v>0</v>
      </c>
      <c r="K55" s="41">
        <v>0.75</v>
      </c>
      <c r="L55" s="41">
        <v>99.921999999999997</v>
      </c>
      <c r="M55" s="41">
        <v>2.3870833324444399E-2</v>
      </c>
      <c r="N55" s="41">
        <f>(((G55*F55)-(L55*K55))/((L55+M55)*K55))</f>
        <v>0</v>
      </c>
      <c r="O55" s="41">
        <f>((H55*F55)+((I55/K55)-M55)*K55)/((L55+M55)*K55)</f>
        <v>1.5922507609571811E-4</v>
      </c>
    </row>
    <row r="56" spans="1:15" x14ac:dyDescent="0.25">
      <c r="A56" s="40">
        <v>44257</v>
      </c>
      <c r="B56" s="41" t="s">
        <v>252</v>
      </c>
      <c r="C56" s="41" t="s">
        <v>253</v>
      </c>
      <c r="D56" s="41" t="s">
        <v>254</v>
      </c>
      <c r="E56" s="42">
        <v>2000000000</v>
      </c>
      <c r="F56" s="41">
        <v>0.98250000000000004</v>
      </c>
      <c r="G56" s="41">
        <v>84.763000000000005</v>
      </c>
      <c r="H56" s="41">
        <v>0.23075938889567399</v>
      </c>
      <c r="I56" s="41">
        <v>0</v>
      </c>
      <c r="J56" s="41">
        <v>0</v>
      </c>
      <c r="K56" s="41">
        <v>0.98250000000000004</v>
      </c>
      <c r="L56" s="41">
        <v>85.596000000000004</v>
      </c>
      <c r="M56" s="41">
        <v>0.213008666671756</v>
      </c>
      <c r="N56" s="41">
        <f>(((G56*F56)-(L56*K56))/((L56+M56)*K56))</f>
        <v>-9.7076054477661655E-3</v>
      </c>
      <c r="O56" s="41">
        <f>((H56*F56)+((I56/K56)-M56)*K56)/((L56+M56)*K56)</f>
        <v>2.0686315457705995E-4</v>
      </c>
    </row>
    <row r="57" spans="1:15" x14ac:dyDescent="0.25">
      <c r="A57" s="40">
        <v>44257</v>
      </c>
      <c r="B57" s="41" t="s">
        <v>255</v>
      </c>
      <c r="C57" s="41" t="s">
        <v>256</v>
      </c>
      <c r="D57" s="41" t="s">
        <v>257</v>
      </c>
      <c r="E57" s="42">
        <v>950000000</v>
      </c>
      <c r="F57" s="41">
        <v>0.98499999999999999</v>
      </c>
      <c r="G57" s="41">
        <v>99.296999999999997</v>
      </c>
      <c r="H57" s="41">
        <v>2.9444444445631799E-2</v>
      </c>
      <c r="I57" s="41">
        <v>0</v>
      </c>
      <c r="J57" s="41">
        <v>0</v>
      </c>
      <c r="K57" s="41">
        <v>0.98499999999999999</v>
      </c>
      <c r="L57" s="41">
        <v>99.325000000000003</v>
      </c>
      <c r="M57" s="41">
        <v>1.7666666663104499E-2</v>
      </c>
      <c r="N57" s="41">
        <f>(((G57*F57)-(L57*K57))/((L57+M57)*K57))</f>
        <v>-2.8185271182589377E-4</v>
      </c>
      <c r="O57" s="41">
        <f>((H57*F57)+((I57/K57)-M57)*K57)/((L57+M57)*K57)</f>
        <v>1.1855709311736873E-4</v>
      </c>
    </row>
    <row r="58" spans="1:15" x14ac:dyDescent="0.25">
      <c r="A58" s="40">
        <v>44257</v>
      </c>
      <c r="B58" s="41" t="s">
        <v>258</v>
      </c>
      <c r="C58" s="41" t="s">
        <v>259</v>
      </c>
      <c r="D58" s="41" t="s">
        <v>249</v>
      </c>
      <c r="E58" s="42">
        <v>2300000000</v>
      </c>
      <c r="F58" s="41">
        <v>0.98750000000000004</v>
      </c>
      <c r="G58" s="41">
        <v>100.354</v>
      </c>
      <c r="H58" s="41">
        <v>5.3673611117226197E-2</v>
      </c>
      <c r="I58" s="41">
        <v>0</v>
      </c>
      <c r="J58" s="41">
        <v>0</v>
      </c>
      <c r="K58" s="41">
        <v>0.98750000000000004</v>
      </c>
      <c r="L58" s="41">
        <v>100.375</v>
      </c>
      <c r="M58" s="41">
        <v>3.2204166674738598E-2</v>
      </c>
      <c r="N58" s="41">
        <f>(((G58*F58)-(L58*K58))/((L58+M58)*K58))</f>
        <v>-2.091483392481502E-4</v>
      </c>
      <c r="O58" s="41">
        <f>((H58*F58)+((I58/K58)-M58)*K58)/((L58+M58)*K58)</f>
        <v>2.138237452249799E-4</v>
      </c>
    </row>
    <row r="59" spans="1:15" x14ac:dyDescent="0.25">
      <c r="A59" s="40">
        <v>44257</v>
      </c>
      <c r="B59" s="41" t="s">
        <v>260</v>
      </c>
      <c r="C59" s="41" t="s">
        <v>261</v>
      </c>
      <c r="D59" s="41" t="s">
        <v>262</v>
      </c>
      <c r="E59" s="42">
        <v>1300000000</v>
      </c>
      <c r="F59" s="41">
        <v>0.87826923076923102</v>
      </c>
      <c r="G59" s="41">
        <v>99.843999999999994</v>
      </c>
      <c r="H59" s="41">
        <v>3.6312499986862298E-2</v>
      </c>
      <c r="I59" s="41">
        <v>0</v>
      </c>
      <c r="J59" s="41">
        <v>0</v>
      </c>
      <c r="K59" s="41">
        <v>0.87826923076923102</v>
      </c>
      <c r="L59" s="41">
        <v>99.832999999999998</v>
      </c>
      <c r="M59" s="41">
        <v>2.1787499986862299E-2</v>
      </c>
      <c r="N59" s="41">
        <f>(((G59*F59)-(L59*K59))/((L59+M59)*K59))</f>
        <v>1.1015996604066059E-4</v>
      </c>
      <c r="O59" s="41">
        <f>((H59*F59)+((I59/K59)-M59)*K59)/((L59+M59)*K59)</f>
        <v>1.4546122788556244E-4</v>
      </c>
    </row>
    <row r="60" spans="1:15" x14ac:dyDescent="0.25">
      <c r="A60" s="40">
        <v>44257</v>
      </c>
      <c r="B60" s="41" t="s">
        <v>263</v>
      </c>
      <c r="C60" s="41" t="s">
        <v>213</v>
      </c>
      <c r="D60" s="41" t="s">
        <v>264</v>
      </c>
      <c r="E60" s="42">
        <v>530000000</v>
      </c>
      <c r="F60" s="41">
        <v>0.98499999999999999</v>
      </c>
      <c r="G60" s="41">
        <v>99.298000000000002</v>
      </c>
      <c r="H60" s="41">
        <v>4.6729166669859198E-2</v>
      </c>
      <c r="I60" s="41">
        <v>0</v>
      </c>
      <c r="J60" s="41">
        <v>0</v>
      </c>
      <c r="K60" s="41">
        <v>0.98499999999999999</v>
      </c>
      <c r="L60" s="41">
        <v>99.292000000000002</v>
      </c>
      <c r="M60" s="41">
        <v>2.8037500009577599E-2</v>
      </c>
      <c r="N60" s="41">
        <f>(((G60*F60)-(L60*K60))/((L60+M60)*K60))</f>
        <v>6.0410770585940475E-5</v>
      </c>
      <c r="O60" s="41">
        <f>((H60*F60)+((I60/K60)-M60)*K60)/((L60+M60)*K60)</f>
        <v>1.8819633108052135E-4</v>
      </c>
    </row>
    <row r="61" spans="1:15" x14ac:dyDescent="0.25">
      <c r="A61" s="40">
        <v>44257</v>
      </c>
      <c r="B61" s="41" t="s">
        <v>265</v>
      </c>
      <c r="C61" s="41" t="s">
        <v>266</v>
      </c>
      <c r="D61" s="41" t="s">
        <v>267</v>
      </c>
      <c r="E61" s="42">
        <v>3300000000</v>
      </c>
      <c r="F61" s="41">
        <v>0.98750000000000004</v>
      </c>
      <c r="G61" s="41">
        <v>71.45</v>
      </c>
      <c r="H61" s="41">
        <v>4.68055555565784E-2</v>
      </c>
      <c r="I61" s="41">
        <v>0</v>
      </c>
      <c r="J61" s="41">
        <v>0</v>
      </c>
      <c r="K61" s="41">
        <v>0.98750000000000004</v>
      </c>
      <c r="L61" s="41">
        <v>77</v>
      </c>
      <c r="M61" s="41">
        <v>2.80833333333333E-2</v>
      </c>
      <c r="N61" s="41">
        <f>(((G61*F61)-(L61*K61))/((L61+M61)*K61))</f>
        <v>-7.2051643502315771E-2</v>
      </c>
      <c r="O61" s="41">
        <f>((H61*F61)+((I61/K61)-M61)*K61)/((L61+M61)*K61)</f>
        <v>2.4305709571178176E-4</v>
      </c>
    </row>
    <row r="62" spans="1:15" x14ac:dyDescent="0.25">
      <c r="A62" s="40">
        <v>44257</v>
      </c>
      <c r="B62" s="41" t="s">
        <v>268</v>
      </c>
      <c r="C62" s="41" t="s">
        <v>269</v>
      </c>
      <c r="D62" s="41" t="s">
        <v>130</v>
      </c>
      <c r="E62" s="42">
        <v>1410000000</v>
      </c>
      <c r="F62" s="41">
        <v>0.86767730496453899</v>
      </c>
      <c r="G62" s="41">
        <v>99.85</v>
      </c>
      <c r="H62" s="41">
        <v>3.9784722210188597E-2</v>
      </c>
      <c r="I62" s="41">
        <v>0</v>
      </c>
      <c r="J62" s="41">
        <v>0</v>
      </c>
      <c r="K62" s="41">
        <v>0.86767730496453899</v>
      </c>
      <c r="L62" s="41">
        <v>99.888000000000005</v>
      </c>
      <c r="M62" s="41">
        <v>2.3870833316304602E-2</v>
      </c>
      <c r="N62" s="41">
        <f>(((G62*F62)-(L62*K62))/((L62+M62)*K62))</f>
        <v>-3.8033518623023694E-4</v>
      </c>
      <c r="O62" s="41">
        <f>((H62*F62)+((I62/K62)-M62)*K62)/((L62+M62)*K62)</f>
        <v>1.5927926042375135E-4</v>
      </c>
    </row>
    <row r="63" spans="1:15" x14ac:dyDescent="0.25">
      <c r="A63" s="40">
        <v>44257</v>
      </c>
      <c r="B63" s="41" t="s">
        <v>270</v>
      </c>
      <c r="C63" s="41" t="s">
        <v>271</v>
      </c>
      <c r="D63" s="41" t="s">
        <v>202</v>
      </c>
      <c r="E63" s="42">
        <v>3065000000</v>
      </c>
      <c r="F63" s="41">
        <v>0.86274579822512198</v>
      </c>
      <c r="G63" s="41">
        <v>100.01300000000001</v>
      </c>
      <c r="H63" s="41">
        <v>1.5917388887874799E-2</v>
      </c>
      <c r="I63" s="41">
        <v>0.19277728935073399</v>
      </c>
      <c r="J63" s="41">
        <v>0</v>
      </c>
      <c r="K63" s="41">
        <v>0.86274579822512198</v>
      </c>
      <c r="L63" s="41">
        <v>100.09399999999999</v>
      </c>
      <c r="M63" s="41">
        <v>0.22344622222133501</v>
      </c>
      <c r="N63" s="41">
        <f>(((G63*F63)-(L63*K63))/((L63+M63)*K63))</f>
        <v>-8.0743682231069992E-4</v>
      </c>
      <c r="O63" s="41">
        <f>((H63*F63)+((I63/K63)-M63)*K63)/((L63+M63)*K63)</f>
        <v>1.5867019633469622E-4</v>
      </c>
    </row>
    <row r="64" spans="1:15" x14ac:dyDescent="0.25">
      <c r="A64" s="40">
        <v>44257</v>
      </c>
      <c r="B64" s="41" t="s">
        <v>272</v>
      </c>
      <c r="C64" s="41" t="s">
        <v>273</v>
      </c>
      <c r="D64" s="41" t="s">
        <v>130</v>
      </c>
      <c r="E64" s="42">
        <v>2020000000</v>
      </c>
      <c r="F64" s="41">
        <v>1.0880198019802001</v>
      </c>
      <c r="G64" s="41">
        <v>100.075</v>
      </c>
      <c r="H64" s="41">
        <v>6.0618055555555599E-2</v>
      </c>
      <c r="I64" s="41">
        <v>0</v>
      </c>
      <c r="J64" s="41">
        <v>0</v>
      </c>
      <c r="K64" s="41">
        <v>1.0880198019802001</v>
      </c>
      <c r="L64" s="41">
        <v>100.47499999999999</v>
      </c>
      <c r="M64" s="41">
        <v>3.6370833333333297E-2</v>
      </c>
      <c r="N64" s="41">
        <f>(((G64*F64)-(L64*K64))/((L64+M64)*K64))</f>
        <v>-3.9796492345454395E-3</v>
      </c>
      <c r="O64" s="41">
        <f>((H64*F64)+((I64/K64)-M64)*K64)/((L64+M64)*K64)</f>
        <v>2.4123859839130784E-4</v>
      </c>
    </row>
    <row r="65" spans="1:15" x14ac:dyDescent="0.25">
      <c r="A65" s="40">
        <v>44257</v>
      </c>
      <c r="B65" s="41" t="s">
        <v>274</v>
      </c>
      <c r="C65" s="41" t="s">
        <v>275</v>
      </c>
      <c r="D65" s="41" t="s">
        <v>276</v>
      </c>
      <c r="E65" s="42">
        <v>2555000000</v>
      </c>
      <c r="F65" s="41">
        <v>0.99</v>
      </c>
      <c r="G65" s="41">
        <v>100.361</v>
      </c>
      <c r="H65" s="41">
        <v>0.86111111111111105</v>
      </c>
      <c r="I65" s="41">
        <v>0</v>
      </c>
      <c r="J65" s="41">
        <v>0</v>
      </c>
      <c r="K65" s="41">
        <v>0.99</v>
      </c>
      <c r="L65" s="41">
        <v>100.72</v>
      </c>
      <c r="M65" s="41">
        <v>0.83333333333333304</v>
      </c>
      <c r="N65" s="41">
        <f>(((G65*F65)-(L65*K65))/((L65+M65)*K65))</f>
        <v>-3.5350882951486113E-3</v>
      </c>
      <c r="O65" s="41">
        <f>((H65*F65)+((I65/K65)-M65)*K65)/((L65+M65)*K65)</f>
        <v>2.7352896124641871E-4</v>
      </c>
    </row>
    <row r="66" spans="1:15" x14ac:dyDescent="0.25">
      <c r="A66" s="40">
        <v>44257</v>
      </c>
      <c r="B66" s="41" t="s">
        <v>277</v>
      </c>
      <c r="C66" s="41" t="s">
        <v>278</v>
      </c>
      <c r="D66" s="41" t="s">
        <v>130</v>
      </c>
      <c r="E66" s="42">
        <v>2550000000</v>
      </c>
      <c r="F66" s="41">
        <v>0.99250000000000005</v>
      </c>
      <c r="G66" s="41">
        <v>100.09699999999999</v>
      </c>
      <c r="H66" s="41">
        <v>0.38816822222353897</v>
      </c>
      <c r="I66" s="41">
        <v>0</v>
      </c>
      <c r="J66" s="41">
        <v>0</v>
      </c>
      <c r="K66" s="41">
        <v>0.99250000000000005</v>
      </c>
      <c r="L66" s="41">
        <v>100.40300000000001</v>
      </c>
      <c r="M66" s="41">
        <v>0.37564666666666702</v>
      </c>
      <c r="N66" s="41">
        <f>(((G66*F66)-(L66*K66))/((L66+M66)*K66))</f>
        <v>-3.0363575035109083E-3</v>
      </c>
      <c r="O66" s="41">
        <f>((H66*F66)+((I66/K66)-M66)*K66)/((L66+M66)*K66)</f>
        <v>1.2424810186514984E-4</v>
      </c>
    </row>
    <row r="67" spans="1:15" x14ac:dyDescent="0.25">
      <c r="A67" s="40">
        <v>44257</v>
      </c>
      <c r="B67" s="41" t="s">
        <v>279</v>
      </c>
      <c r="C67" s="41" t="s">
        <v>280</v>
      </c>
      <c r="D67" s="41" t="s">
        <v>249</v>
      </c>
      <c r="E67" s="42">
        <v>845000000</v>
      </c>
      <c r="F67" s="41">
        <v>0.98750000000000004</v>
      </c>
      <c r="G67" s="41">
        <v>98.555000000000007</v>
      </c>
      <c r="H67" s="41">
        <v>6.0618055552393101E-2</v>
      </c>
      <c r="I67" s="41">
        <v>0</v>
      </c>
      <c r="J67" s="41">
        <v>0</v>
      </c>
      <c r="K67" s="41">
        <v>0.98750000000000004</v>
      </c>
      <c r="L67" s="41">
        <v>99.111000000000004</v>
      </c>
      <c r="M67" s="41">
        <v>3.6370833333832703E-2</v>
      </c>
      <c r="N67" s="41">
        <f>(((G67*F67)-(L67*K67))/((L67+M67)*K67))</f>
        <v>-5.6078138565534043E-3</v>
      </c>
      <c r="O67" s="41">
        <f>((H67*F67)+((I67/K67)-M67)*K67)/((L67+M67)*K67)</f>
        <v>2.4455738982045061E-4</v>
      </c>
    </row>
    <row r="68" spans="1:15" x14ac:dyDescent="0.25">
      <c r="A68" s="40">
        <v>44257</v>
      </c>
      <c r="B68" s="41" t="s">
        <v>281</v>
      </c>
      <c r="C68" s="41" t="s">
        <v>282</v>
      </c>
      <c r="D68" s="41" t="s">
        <v>249</v>
      </c>
      <c r="E68" s="42">
        <v>1650000000</v>
      </c>
      <c r="F68" s="41">
        <v>0.99250000000000005</v>
      </c>
      <c r="G68" s="41">
        <v>99.971999999999994</v>
      </c>
      <c r="H68" s="41">
        <v>5.7145833335351497E-2</v>
      </c>
      <c r="I68" s="41">
        <v>0.338834565448485</v>
      </c>
      <c r="J68" s="41">
        <v>0</v>
      </c>
      <c r="K68" s="41">
        <v>0.99250000000000005</v>
      </c>
      <c r="L68" s="41">
        <v>100.036</v>
      </c>
      <c r="M68" s="41">
        <v>0.32050277778490199</v>
      </c>
      <c r="N68" s="41">
        <f>(((G68*F68)-(L68*K68))/((L68+M68)*K68))</f>
        <v>-6.3772648735786806E-4</v>
      </c>
      <c r="O68" s="41">
        <f>((H68*F68)+((I68/K68)-M68)*K68)/((L68+M68)*K68)</f>
        <v>7.7760864069694098E-4</v>
      </c>
    </row>
    <row r="69" spans="1:15" x14ac:dyDescent="0.25">
      <c r="A69" s="40">
        <v>44257</v>
      </c>
      <c r="B69" s="41" t="s">
        <v>283</v>
      </c>
      <c r="C69" s="41" t="s">
        <v>256</v>
      </c>
      <c r="D69" s="41" t="s">
        <v>267</v>
      </c>
      <c r="E69" s="42">
        <v>750000000</v>
      </c>
      <c r="F69" s="41">
        <v>0.98750000000000004</v>
      </c>
      <c r="G69" s="41">
        <v>99.356999999999999</v>
      </c>
      <c r="H69" s="41">
        <v>2.9368055547679298E-2</v>
      </c>
      <c r="I69" s="41">
        <v>0</v>
      </c>
      <c r="J69" s="41">
        <v>0</v>
      </c>
      <c r="K69" s="41">
        <v>0.98750000000000004</v>
      </c>
      <c r="L69" s="41">
        <v>99.385000000000005</v>
      </c>
      <c r="M69" s="41">
        <v>1.7620833323206801E-2</v>
      </c>
      <c r="N69" s="41">
        <f>(((G69*F69)-(L69*K69))/((L69+M69)*K69))</f>
        <v>-2.8168271384874715E-4</v>
      </c>
      <c r="O69" s="41">
        <f>((H69*F69)+((I69/K69)-M69)*K69)/((L69+M69)*K69)</f>
        <v>1.1817819415616878E-4</v>
      </c>
    </row>
    <row r="70" spans="1:15" x14ac:dyDescent="0.25">
      <c r="A70" s="40">
        <v>44257</v>
      </c>
      <c r="B70" s="41" t="s">
        <v>284</v>
      </c>
      <c r="C70" s="41" t="s">
        <v>187</v>
      </c>
      <c r="D70" s="41" t="s">
        <v>285</v>
      </c>
      <c r="E70" s="42">
        <v>650000000</v>
      </c>
      <c r="F70" s="41">
        <v>0.98995198120000005</v>
      </c>
      <c r="G70" s="41">
        <v>85.224999999999994</v>
      </c>
      <c r="H70" s="41">
        <v>0.645833333336571</v>
      </c>
      <c r="I70" s="41">
        <v>0</v>
      </c>
      <c r="J70" s="41">
        <v>0</v>
      </c>
      <c r="K70" s="41">
        <v>0.98995198120000005</v>
      </c>
      <c r="L70" s="41">
        <v>85.213999999999999</v>
      </c>
      <c r="M70" s="41">
        <v>0.62500000001165601</v>
      </c>
      <c r="N70" s="41">
        <f>(((G70*F70)-(L70*K70))/((L70+M70)*K70))</f>
        <v>1.2814687962336697E-4</v>
      </c>
      <c r="O70" s="41">
        <f>((H70*F70)+((I70/K70)-M70)*K70)/((L70+M70)*K70)</f>
        <v>2.4270242343121522E-4</v>
      </c>
    </row>
    <row r="71" spans="1:15" x14ac:dyDescent="0.25">
      <c r="A71" s="40">
        <v>44257</v>
      </c>
      <c r="B71" s="41" t="s">
        <v>286</v>
      </c>
      <c r="C71" s="41" t="s">
        <v>287</v>
      </c>
      <c r="D71" s="41" t="s">
        <v>288</v>
      </c>
      <c r="E71" s="42">
        <v>2500000000</v>
      </c>
      <c r="F71" s="41">
        <v>1.1879999999999999</v>
      </c>
      <c r="G71" s="41">
        <v>99.531000000000006</v>
      </c>
      <c r="H71" s="41">
        <v>0.10879291667340101</v>
      </c>
      <c r="I71" s="41">
        <v>0</v>
      </c>
      <c r="J71" s="41">
        <v>0</v>
      </c>
      <c r="K71" s="41">
        <v>1.1879999999999999</v>
      </c>
      <c r="L71" s="41">
        <v>100.23399999999999</v>
      </c>
      <c r="M71" s="41">
        <v>9.4287194451178405E-2</v>
      </c>
      <c r="N71" s="41">
        <f>(((G71*F71)-(L71*K71))/((L71+M71)*K71))</f>
        <v>-7.0069969263750545E-3</v>
      </c>
      <c r="O71" s="41">
        <f>((H71*F71)+((I71/K71)-M71)*K71)/((L71+M71)*K71)</f>
        <v>1.4458257613935289E-4</v>
      </c>
    </row>
    <row r="72" spans="1:15" x14ac:dyDescent="0.25">
      <c r="A72" s="40">
        <v>44257</v>
      </c>
      <c r="B72" s="41" t="s">
        <v>289</v>
      </c>
      <c r="C72" s="41" t="s">
        <v>290</v>
      </c>
      <c r="D72" s="41" t="s">
        <v>291</v>
      </c>
      <c r="E72" s="42">
        <v>976371648.58000004</v>
      </c>
      <c r="F72" s="41">
        <v>1.12945054586931</v>
      </c>
      <c r="G72" s="41">
        <v>99.813000000000002</v>
      </c>
      <c r="H72" s="41">
        <v>0.211523107127147</v>
      </c>
      <c r="I72" s="41">
        <v>0</v>
      </c>
      <c r="J72" s="41">
        <v>0</v>
      </c>
      <c r="K72" s="41">
        <v>1.12945054586931</v>
      </c>
      <c r="L72" s="41">
        <v>99.813000000000002</v>
      </c>
      <c r="M72" s="41">
        <v>0.19485644045534201</v>
      </c>
      <c r="N72" s="41">
        <f>(((G72*F72)-(L72*K72))/((L72+M72)*K72))</f>
        <v>0</v>
      </c>
      <c r="O72" s="41">
        <f>((H72*F72)+((I72/K72)-M72)*K72)/((L72+M72)*K72)</f>
        <v>1.6665357367926721E-4</v>
      </c>
    </row>
    <row r="73" spans="1:15" x14ac:dyDescent="0.25">
      <c r="A73" s="40">
        <v>44257</v>
      </c>
      <c r="B73" s="41" t="s">
        <v>292</v>
      </c>
      <c r="C73" s="41" t="s">
        <v>293</v>
      </c>
      <c r="D73" s="41" t="s">
        <v>294</v>
      </c>
      <c r="E73" s="42">
        <v>3300000000</v>
      </c>
      <c r="F73" s="41">
        <v>1</v>
      </c>
      <c r="G73" s="41">
        <v>99.667000000000002</v>
      </c>
      <c r="H73" s="41">
        <v>0.10884375</v>
      </c>
      <c r="I73" s="41">
        <v>0</v>
      </c>
      <c r="J73" s="41">
        <v>0</v>
      </c>
      <c r="K73" s="41">
        <v>1</v>
      </c>
      <c r="L73" s="41">
        <v>99.727000000000004</v>
      </c>
      <c r="M73" s="41">
        <v>9.4331250000000005E-2</v>
      </c>
      <c r="N73" s="41">
        <f>(((G73*F73)-(L73*K73))/((L73+M73)*K73))</f>
        <v>-6.0107393127961585E-4</v>
      </c>
      <c r="O73" s="41">
        <f>((H73*F73)+((I73/K73)-M73)*K73)/((L73+M73)*K73)</f>
        <v>1.4538475712825156E-4</v>
      </c>
    </row>
    <row r="74" spans="1:15" x14ac:dyDescent="0.25">
      <c r="A74" s="40">
        <v>44257</v>
      </c>
      <c r="B74" s="41" t="s">
        <v>295</v>
      </c>
      <c r="C74" s="41" t="s">
        <v>296</v>
      </c>
      <c r="D74" s="41" t="s">
        <v>254</v>
      </c>
      <c r="E74" s="42">
        <v>2425285321.1599998</v>
      </c>
      <c r="F74" s="41">
        <v>0.98727735368255898</v>
      </c>
      <c r="G74" s="41">
        <v>99.942999999999998</v>
      </c>
      <c r="H74" s="41">
        <v>2.59722222245076E-2</v>
      </c>
      <c r="I74" s="41">
        <v>0</v>
      </c>
      <c r="J74" s="41">
        <v>0</v>
      </c>
      <c r="K74" s="41">
        <v>0.98727735368255898</v>
      </c>
      <c r="L74" s="41">
        <v>99.942999999999998</v>
      </c>
      <c r="M74" s="41">
        <v>1.55833333347046E-2</v>
      </c>
      <c r="N74" s="41">
        <f>(((G74*F74)-(L74*K74))/((L74+M74)*K74))</f>
        <v>0</v>
      </c>
      <c r="O74" s="41">
        <f>((H74*F74)+((I74/K74)-M74)*K74)/((L74+M74)*K74)</f>
        <v>1.0393193404071045E-4</v>
      </c>
    </row>
    <row r="75" spans="1:15" x14ac:dyDescent="0.25">
      <c r="A75" s="40">
        <v>44257</v>
      </c>
      <c r="B75" s="41" t="s">
        <v>297</v>
      </c>
      <c r="C75" s="41" t="s">
        <v>296</v>
      </c>
      <c r="D75" s="41" t="s">
        <v>298</v>
      </c>
      <c r="E75" s="42">
        <v>3813589678.8499999</v>
      </c>
      <c r="F75" s="41">
        <v>0.98749999999360805</v>
      </c>
      <c r="G75" s="41">
        <v>99.875</v>
      </c>
      <c r="H75" s="41">
        <v>2.5972222216834699E-2</v>
      </c>
      <c r="I75" s="41">
        <v>0</v>
      </c>
      <c r="J75" s="41">
        <v>0</v>
      </c>
      <c r="K75" s="41">
        <v>0.98749999999360805</v>
      </c>
      <c r="L75" s="41">
        <v>99.846999999999994</v>
      </c>
      <c r="M75" s="41">
        <v>1.55833333274454E-2</v>
      </c>
      <c r="N75" s="41">
        <f>(((G75*F75)-(L75*K75))/((L75+M75)*K75))</f>
        <v>2.803852961278054E-4</v>
      </c>
      <c r="O75" s="41">
        <f>((H75*F75)+((I75/K75)-M75)*K75)/((L75+M75)*K75)</f>
        <v>1.0403184598892891E-4</v>
      </c>
    </row>
    <row r="76" spans="1:15" x14ac:dyDescent="0.25">
      <c r="A76" s="40">
        <v>44257</v>
      </c>
      <c r="B76" s="41" t="s">
        <v>299</v>
      </c>
      <c r="C76" s="41" t="s">
        <v>300</v>
      </c>
      <c r="D76" s="41" t="s">
        <v>301</v>
      </c>
      <c r="E76" s="42">
        <v>2500000000</v>
      </c>
      <c r="F76" s="41">
        <v>0.99</v>
      </c>
      <c r="G76" s="41">
        <v>99.614000000000004</v>
      </c>
      <c r="H76" s="41">
        <v>3.48375000080808E-2</v>
      </c>
      <c r="I76" s="41">
        <v>0</v>
      </c>
      <c r="J76" s="41">
        <v>0</v>
      </c>
      <c r="K76" s="41">
        <v>0.99</v>
      </c>
      <c r="L76" s="41">
        <v>99.707999999999998</v>
      </c>
      <c r="M76" s="41">
        <v>2.3225000008080799E-2</v>
      </c>
      <c r="N76" s="41">
        <f>(((G76*F76)-(L76*K76))/((L76+M76)*K76))</f>
        <v>-9.4253329386043811E-4</v>
      </c>
      <c r="O76" s="41">
        <f>((H76*F76)+((I76/K76)-M76)*K76)/((L76+M76)*K76)</f>
        <v>1.1643795611654283E-4</v>
      </c>
    </row>
    <row r="77" spans="1:15" x14ac:dyDescent="0.25">
      <c r="A77" s="40">
        <v>44257</v>
      </c>
      <c r="B77" s="41" t="s">
        <v>302</v>
      </c>
      <c r="C77" s="41" t="s">
        <v>303</v>
      </c>
      <c r="D77" s="41" t="s">
        <v>304</v>
      </c>
      <c r="E77" s="42">
        <v>2600000000</v>
      </c>
      <c r="F77" s="41">
        <v>0.90346153846153798</v>
      </c>
      <c r="G77" s="41">
        <v>99.944000000000003</v>
      </c>
      <c r="H77" s="41">
        <v>2.5895833333333299E-2</v>
      </c>
      <c r="I77" s="41">
        <v>0</v>
      </c>
      <c r="J77" s="41">
        <v>0</v>
      </c>
      <c r="K77" s="41">
        <v>0.90346153846153798</v>
      </c>
      <c r="L77" s="41">
        <v>100.056</v>
      </c>
      <c r="M77" s="41">
        <v>1.5537499999999999E-2</v>
      </c>
      <c r="N77" s="41">
        <f>(((G77*F77)-(L77*K77))/((L77+M77)*K77))</f>
        <v>-1.1191993527629898E-3</v>
      </c>
      <c r="O77" s="41">
        <f>((H77*F77)+((I77/K77)-M77)*K77)/((L77+M77)*K77)</f>
        <v>1.035092853783055E-4</v>
      </c>
    </row>
    <row r="78" spans="1:15" x14ac:dyDescent="0.25">
      <c r="A78" s="40">
        <v>44257</v>
      </c>
      <c r="B78" s="41" t="s">
        <v>305</v>
      </c>
      <c r="C78" s="41" t="s">
        <v>306</v>
      </c>
      <c r="D78" s="41" t="s">
        <v>202</v>
      </c>
      <c r="E78" s="42">
        <v>5350000000</v>
      </c>
      <c r="F78" s="41">
        <v>0.99</v>
      </c>
      <c r="G78" s="41">
        <v>98.968999999999994</v>
      </c>
      <c r="H78" s="41">
        <v>2.5895833329557302E-2</v>
      </c>
      <c r="I78" s="41">
        <v>0</v>
      </c>
      <c r="J78" s="41">
        <v>0</v>
      </c>
      <c r="K78" s="41">
        <v>0.99</v>
      </c>
      <c r="L78" s="41">
        <v>98.983999999999995</v>
      </c>
      <c r="M78" s="41">
        <v>1.55374999962239E-2</v>
      </c>
      <c r="N78" s="41">
        <f>(((G78*F78)-(L78*K78))/((L78+M78)*K78))</f>
        <v>-1.5151585935435424E-4</v>
      </c>
      <c r="O78" s="41">
        <f>((H78*F78)+((I78/K78)-M78)*K78)/((L78+M78)*K78)</f>
        <v>1.0463011843195529E-4</v>
      </c>
    </row>
    <row r="79" spans="1:15" x14ac:dyDescent="0.25">
      <c r="A79" s="40">
        <v>44257</v>
      </c>
      <c r="B79" s="41" t="s">
        <v>307</v>
      </c>
      <c r="C79" s="41" t="s">
        <v>308</v>
      </c>
      <c r="D79" s="41" t="s">
        <v>309</v>
      </c>
      <c r="E79" s="42">
        <v>3110500000</v>
      </c>
      <c r="F79" s="41">
        <v>1</v>
      </c>
      <c r="G79" s="41">
        <v>99.603999999999999</v>
      </c>
      <c r="H79" s="41">
        <v>2.55410958881209E-2</v>
      </c>
      <c r="I79" s="41">
        <v>0</v>
      </c>
      <c r="J79" s="41">
        <v>0</v>
      </c>
      <c r="K79" s="41">
        <v>1</v>
      </c>
      <c r="L79" s="41">
        <v>99.646000000000001</v>
      </c>
      <c r="M79" s="41">
        <v>1.53246575309436E-2</v>
      </c>
      <c r="N79" s="41">
        <f>(((G79*F79)-(L79*K79))/((L79+M79)*K79))</f>
        <v>-4.214272702507958E-4</v>
      </c>
      <c r="O79" s="41">
        <f>((H79*F79)+((I79/K79)-M79)*K79)/((L79+M79)*K79)</f>
        <v>1.0251156496549027E-4</v>
      </c>
    </row>
    <row r="80" spans="1:15" x14ac:dyDescent="0.25">
      <c r="A80" s="40">
        <v>44257</v>
      </c>
      <c r="B80" s="41" t="s">
        <v>310</v>
      </c>
      <c r="C80" s="41" t="s">
        <v>311</v>
      </c>
      <c r="D80" s="41" t="s">
        <v>312</v>
      </c>
      <c r="E80" s="42">
        <v>4228750000</v>
      </c>
      <c r="F80" s="41">
        <v>0.98994974874371899</v>
      </c>
      <c r="G80" s="41">
        <v>99.83</v>
      </c>
      <c r="H80" s="41">
        <v>0.123695833332935</v>
      </c>
      <c r="I80" s="41">
        <v>0</v>
      </c>
      <c r="J80" s="41">
        <v>0</v>
      </c>
      <c r="K80" s="41">
        <v>0.98994974874371899</v>
      </c>
      <c r="L80" s="41">
        <v>99.911000000000001</v>
      </c>
      <c r="M80" s="41">
        <v>0.11191527777605299</v>
      </c>
      <c r="N80" s="41">
        <f>(((G80*F80)-(L80*K80))/((L80+M80)*K80))</f>
        <v>-8.0981442877428339E-4</v>
      </c>
      <c r="O80" s="41">
        <f>((H80*F80)+((I80/K80)-M80)*K80)/((L80+M80)*K80)</f>
        <v>1.177785662831958E-4</v>
      </c>
    </row>
    <row r="81" spans="1:15" x14ac:dyDescent="0.25">
      <c r="A81" s="40">
        <v>44257</v>
      </c>
      <c r="B81" s="41" t="s">
        <v>313</v>
      </c>
      <c r="C81" s="41" t="s">
        <v>314</v>
      </c>
      <c r="D81" s="41" t="s">
        <v>315</v>
      </c>
      <c r="E81" s="42">
        <v>1139187324</v>
      </c>
      <c r="F81" s="41">
        <v>1.4287570952641699</v>
      </c>
      <c r="G81" s="41">
        <v>99.438000000000002</v>
      </c>
      <c r="H81" s="41">
        <v>2.9368055557313401E-2</v>
      </c>
      <c r="I81" s="41">
        <v>0</v>
      </c>
      <c r="J81" s="41">
        <v>0</v>
      </c>
      <c r="K81" s="41">
        <v>1.4287570952641699</v>
      </c>
      <c r="L81" s="41">
        <v>100.05200000000001</v>
      </c>
      <c r="M81" s="41">
        <v>1.7620833334387999E-2</v>
      </c>
      <c r="N81" s="41">
        <f>(((G81*F81)-(L81*K81))/((L81+M81)*K81))</f>
        <v>-6.1357282548578987E-3</v>
      </c>
      <c r="O81" s="41">
        <f>((H81*F81)+((I81/K81)-M81)*K81)/((L81+M81)*K81)</f>
        <v>1.1739049398908343E-4</v>
      </c>
    </row>
    <row r="82" spans="1:15" x14ac:dyDescent="0.25">
      <c r="A82" s="40">
        <v>44257</v>
      </c>
      <c r="B82" s="41" t="s">
        <v>316</v>
      </c>
      <c r="C82" s="41" t="s">
        <v>317</v>
      </c>
      <c r="D82" s="41" t="s">
        <v>318</v>
      </c>
      <c r="E82" s="42">
        <v>2525000000</v>
      </c>
      <c r="F82" s="41">
        <v>1</v>
      </c>
      <c r="G82" s="41">
        <v>99.438000000000002</v>
      </c>
      <c r="H82" s="41">
        <v>0.10884375</v>
      </c>
      <c r="I82" s="41">
        <v>0</v>
      </c>
      <c r="J82" s="41">
        <v>0</v>
      </c>
      <c r="K82" s="41">
        <v>1</v>
      </c>
      <c r="L82" s="41">
        <v>99.388999999999996</v>
      </c>
      <c r="M82" s="41">
        <v>9.4331250000000005E-2</v>
      </c>
      <c r="N82" s="41">
        <f>(((G82*F82)-(L82*K82))/((L82+M82)*K82))</f>
        <v>4.9254482519157298E-4</v>
      </c>
      <c r="O82" s="41">
        <f>((H82*F82)+((I82/K82)-M82)*K82)/((L82+M82)*K82)</f>
        <v>1.4587870970595386E-4</v>
      </c>
    </row>
    <row r="83" spans="1:15" x14ac:dyDescent="0.25">
      <c r="A83" s="40">
        <v>44257</v>
      </c>
      <c r="B83" s="41" t="s">
        <v>319</v>
      </c>
      <c r="C83" s="41" t="s">
        <v>320</v>
      </c>
      <c r="D83" s="41" t="s">
        <v>321</v>
      </c>
      <c r="E83" s="42">
        <v>1326675000</v>
      </c>
      <c r="F83" s="41">
        <v>0.95481179452390397</v>
      </c>
      <c r="G83" s="41">
        <v>99.846999999999994</v>
      </c>
      <c r="H83" s="41">
        <v>0.11926041666800299</v>
      </c>
      <c r="I83" s="41">
        <v>0</v>
      </c>
      <c r="J83" s="41">
        <v>0</v>
      </c>
      <c r="K83" s="41">
        <v>0.95481179452390397</v>
      </c>
      <c r="L83" s="41">
        <v>99.903000000000006</v>
      </c>
      <c r="M83" s="41">
        <v>0.103359027776304</v>
      </c>
      <c r="N83" s="41">
        <f>(((G83*F83)-(L83*K83))/((L83+M83)*K83))</f>
        <v>-5.5996439170887446E-4</v>
      </c>
      <c r="O83" s="41">
        <f>((H83*F83)+((I83/K83)-M83)*K83)/((L83+M83)*K83)</f>
        <v>1.5900377782259283E-4</v>
      </c>
    </row>
    <row r="84" spans="1:15" x14ac:dyDescent="0.25">
      <c r="A84" s="40">
        <v>44257</v>
      </c>
      <c r="B84" s="41" t="s">
        <v>322</v>
      </c>
      <c r="C84" s="41" t="s">
        <v>323</v>
      </c>
      <c r="D84" s="41" t="s">
        <v>324</v>
      </c>
      <c r="E84" s="42">
        <v>2670000000</v>
      </c>
      <c r="F84" s="41">
        <v>0.995</v>
      </c>
      <c r="G84" s="41">
        <v>98.945999999999998</v>
      </c>
      <c r="H84" s="41">
        <v>3.2840277778405098E-2</v>
      </c>
      <c r="I84" s="41">
        <v>0</v>
      </c>
      <c r="J84" s="41">
        <v>0</v>
      </c>
      <c r="K84" s="41">
        <v>0.995</v>
      </c>
      <c r="L84" s="41">
        <v>99.067999999999998</v>
      </c>
      <c r="M84" s="41">
        <v>1.9704166668548701E-2</v>
      </c>
      <c r="N84" s="41">
        <f>(((G84*F84)-(L84*K84))/((L84+M84)*K84))</f>
        <v>-1.2312324826377803E-3</v>
      </c>
      <c r="O84" s="41">
        <f>((H84*F84)+((I84/K84)-M84)*K84)/((L84+M84)*K84)</f>
        <v>1.3257054667207809E-4</v>
      </c>
    </row>
    <row r="85" spans="1:15" x14ac:dyDescent="0.25">
      <c r="A85" s="40">
        <v>44257</v>
      </c>
      <c r="B85" s="41" t="s">
        <v>325</v>
      </c>
      <c r="C85" s="41" t="s">
        <v>326</v>
      </c>
      <c r="D85" s="41" t="s">
        <v>327</v>
      </c>
      <c r="E85" s="42">
        <v>2743125000</v>
      </c>
      <c r="F85" s="41">
        <v>0.99</v>
      </c>
      <c r="G85" s="41">
        <v>99.679000000000002</v>
      </c>
      <c r="H85" s="41">
        <v>2.5895833331722299E-2</v>
      </c>
      <c r="I85" s="41">
        <v>0</v>
      </c>
      <c r="J85" s="41">
        <v>0</v>
      </c>
      <c r="K85" s="41">
        <v>0.99</v>
      </c>
      <c r="L85" s="41">
        <v>99.701999999999998</v>
      </c>
      <c r="M85" s="41">
        <v>1.55374999997699E-2</v>
      </c>
      <c r="N85" s="41">
        <f>(((G85*F85)-(L85*K85))/((L85+M85)*K85))</f>
        <v>-2.3065150400444033E-4</v>
      </c>
      <c r="O85" s="41">
        <f>((H85*F85)+((I85/K85)-M85)*K85)/((L85+M85)*K85)</f>
        <v>1.0387674617368506E-4</v>
      </c>
    </row>
    <row r="86" spans="1:15" x14ac:dyDescent="0.25">
      <c r="A86" s="40">
        <v>44257</v>
      </c>
      <c r="B86" s="41" t="s">
        <v>328</v>
      </c>
      <c r="C86" s="41" t="s">
        <v>329</v>
      </c>
      <c r="D86" s="41" t="s">
        <v>228</v>
      </c>
      <c r="E86" s="42">
        <v>1510000000</v>
      </c>
      <c r="F86" s="41">
        <v>1</v>
      </c>
      <c r="G86" s="41">
        <v>99.228999999999999</v>
      </c>
      <c r="H86" s="41">
        <v>3.28402777814569E-2</v>
      </c>
      <c r="I86" s="41">
        <v>0</v>
      </c>
      <c r="J86" s="41">
        <v>0</v>
      </c>
      <c r="K86" s="41">
        <v>1</v>
      </c>
      <c r="L86" s="41">
        <v>99.411000000000001</v>
      </c>
      <c r="M86" s="41">
        <v>1.9704166675496699E-2</v>
      </c>
      <c r="N86" s="41">
        <f>(((G86*F86)-(L86*K86))/((L86+M86)*K86))</f>
        <v>-1.8304205076825758E-3</v>
      </c>
      <c r="O86" s="41">
        <f>((H86*F86)+((I86/K86)-M86)*K86)/((L86+M86)*K86)</f>
        <v>1.3211322615135223E-4</v>
      </c>
    </row>
    <row r="87" spans="1:15" x14ac:dyDescent="0.25">
      <c r="A87" s="40">
        <v>44257</v>
      </c>
      <c r="B87" s="41" t="s">
        <v>330</v>
      </c>
      <c r="C87" s="41" t="s">
        <v>331</v>
      </c>
      <c r="D87" s="41" t="s">
        <v>150</v>
      </c>
      <c r="E87" s="42">
        <v>5000000000</v>
      </c>
      <c r="F87" s="41">
        <v>0.99</v>
      </c>
      <c r="G87" s="41">
        <v>99.489000000000004</v>
      </c>
      <c r="H87" s="41">
        <v>3.2840277779797998E-2</v>
      </c>
      <c r="I87" s="41">
        <v>0</v>
      </c>
      <c r="J87" s="41">
        <v>0</v>
      </c>
      <c r="K87" s="41">
        <v>0.99</v>
      </c>
      <c r="L87" s="41">
        <v>99.567999999999998</v>
      </c>
      <c r="M87" s="41">
        <v>1.97041666686869E-2</v>
      </c>
      <c r="N87" s="41">
        <f>(((G87*F87)-(L87*K87))/((L87+M87)*K87))</f>
        <v>-7.9327062172023584E-4</v>
      </c>
      <c r="O87" s="41">
        <f>((H87*F87)+((I87/K87)-M87)*K87)/((L87+M87)*K87)</f>
        <v>1.3190494972277581E-4</v>
      </c>
    </row>
    <row r="88" spans="1:15" x14ac:dyDescent="0.25">
      <c r="A88" s="40">
        <v>44257</v>
      </c>
      <c r="B88" s="41" t="s">
        <v>332</v>
      </c>
      <c r="C88" s="41" t="s">
        <v>333</v>
      </c>
      <c r="D88" s="41" t="s">
        <v>334</v>
      </c>
      <c r="E88" s="42">
        <v>2295000000</v>
      </c>
      <c r="F88" s="41">
        <v>1</v>
      </c>
      <c r="G88" s="41">
        <v>99.24</v>
      </c>
      <c r="H88" s="41">
        <v>8.8010416666666702E-2</v>
      </c>
      <c r="I88" s="41">
        <v>0</v>
      </c>
      <c r="J88" s="41">
        <v>0</v>
      </c>
      <c r="K88" s="41">
        <v>1</v>
      </c>
      <c r="L88" s="41">
        <v>99.332999999999998</v>
      </c>
      <c r="M88" s="41">
        <v>7.6275694444444403E-2</v>
      </c>
      <c r="N88" s="41">
        <f>(((G88*F88)-(L88*K88))/((L88+M88)*K88))</f>
        <v>-9.3552638172175002E-4</v>
      </c>
      <c r="O88" s="41">
        <f>((H88*F88)+((I88/K88)-M88)*K88)/((L88+M88)*K88)</f>
        <v>1.1804454001145189E-4</v>
      </c>
    </row>
    <row r="89" spans="1:15" x14ac:dyDescent="0.25">
      <c r="A89" s="40">
        <v>44257</v>
      </c>
      <c r="B89" s="41" t="s">
        <v>335</v>
      </c>
      <c r="C89" s="41" t="s">
        <v>336</v>
      </c>
      <c r="D89" s="41" t="s">
        <v>130</v>
      </c>
      <c r="E89" s="42">
        <v>2475000000</v>
      </c>
      <c r="F89" s="41">
        <v>0.87128787878787906</v>
      </c>
      <c r="G89" s="41">
        <v>99.974999999999994</v>
      </c>
      <c r="H89" s="41">
        <v>2.5895833336231602E-2</v>
      </c>
      <c r="I89" s="41">
        <v>0</v>
      </c>
      <c r="J89" s="41">
        <v>0</v>
      </c>
      <c r="K89" s="41">
        <v>0.87128787878787906</v>
      </c>
      <c r="L89" s="41">
        <v>100.075</v>
      </c>
      <c r="M89" s="41">
        <v>1.55375000063763E-2</v>
      </c>
      <c r="N89" s="41">
        <f>(((G89*F89)-(L89*K89))/((L89+M89)*K89))</f>
        <v>-9.990954439624603E-4</v>
      </c>
      <c r="O89" s="41">
        <f>((H89*F89)+((I89/K89)-M89)*K89)/((L89+M89)*K89)</f>
        <v>1.0348963636901884E-4</v>
      </c>
    </row>
    <row r="90" spans="1:15" x14ac:dyDescent="0.25">
      <c r="A90" s="40">
        <v>44257</v>
      </c>
      <c r="B90" s="41" t="s">
        <v>337</v>
      </c>
      <c r="C90" s="41" t="s">
        <v>338</v>
      </c>
      <c r="D90" s="41" t="s">
        <v>339</v>
      </c>
      <c r="E90" s="42">
        <v>2559560615.54</v>
      </c>
      <c r="F90" s="41">
        <v>0.98982184682721297</v>
      </c>
      <c r="G90" s="41">
        <v>99.938000000000002</v>
      </c>
      <c r="H90" s="41">
        <v>0.64583333333086601</v>
      </c>
      <c r="I90" s="41">
        <v>0</v>
      </c>
      <c r="J90" s="41">
        <v>0</v>
      </c>
      <c r="K90" s="41">
        <v>0.98982184682721297</v>
      </c>
      <c r="L90" s="41">
        <v>100.5</v>
      </c>
      <c r="M90" s="41">
        <v>0.62499999999506595</v>
      </c>
      <c r="N90" s="41">
        <f>(((G90*F90)-(L90*K90))/((L90+M90)*K90))</f>
        <v>-5.5574783683562581E-3</v>
      </c>
      <c r="O90" s="41">
        <f>((H90*F90)+((I90/K90)-M90)*K90)/((L90+M90)*K90)</f>
        <v>2.0601565721434966E-4</v>
      </c>
    </row>
    <row r="91" spans="1:15" x14ac:dyDescent="0.25">
      <c r="A91" s="40">
        <v>44257</v>
      </c>
      <c r="B91" s="41" t="s">
        <v>340</v>
      </c>
      <c r="C91" s="41" t="s">
        <v>341</v>
      </c>
      <c r="D91" s="41" t="s">
        <v>342</v>
      </c>
      <c r="E91" s="42">
        <v>2101271311.4000001</v>
      </c>
      <c r="F91" s="41">
        <v>0.98999999999714405</v>
      </c>
      <c r="G91" s="41">
        <v>99</v>
      </c>
      <c r="H91" s="41">
        <v>4.3256944432005701E-2</v>
      </c>
      <c r="I91" s="41">
        <v>0</v>
      </c>
      <c r="J91" s="41">
        <v>0</v>
      </c>
      <c r="K91" s="41">
        <v>0.98999999999714405</v>
      </c>
      <c r="L91" s="41">
        <v>99.474999999999994</v>
      </c>
      <c r="M91" s="41">
        <v>2.5954166657280599E-2</v>
      </c>
      <c r="N91" s="41">
        <f>(((G91*F91)-(L91*K91))/((L91+M91)*K91))</f>
        <v>-4.7738235676051174E-3</v>
      </c>
      <c r="O91" s="41">
        <f>((H91*F91)+((I91/K91)-M91)*K91)/((L91+M91)*K91)</f>
        <v>1.7389559647583015E-4</v>
      </c>
    </row>
    <row r="92" spans="1:15" x14ac:dyDescent="0.25">
      <c r="A92" s="40">
        <v>44257</v>
      </c>
      <c r="B92" s="41" t="s">
        <v>343</v>
      </c>
      <c r="C92" s="41" t="s">
        <v>344</v>
      </c>
      <c r="D92" s="41" t="s">
        <v>267</v>
      </c>
      <c r="E92" s="42">
        <v>4275000000</v>
      </c>
      <c r="F92" s="41">
        <v>0.97410818713450298</v>
      </c>
      <c r="G92" s="41">
        <v>99.781000000000006</v>
      </c>
      <c r="H92" s="41">
        <v>1.03618333326329E-2</v>
      </c>
      <c r="I92" s="41">
        <v>0.14189682434152001</v>
      </c>
      <c r="J92" s="41">
        <v>0</v>
      </c>
      <c r="K92" s="41">
        <v>0.97410818713450298</v>
      </c>
      <c r="L92" s="41">
        <v>99.75</v>
      </c>
      <c r="M92" s="41">
        <v>0.145668444445512</v>
      </c>
      <c r="N92" s="41">
        <f>(((G92*F92)-(L92*K92))/((L92+M92)*K92))</f>
        <v>3.1032376561193094E-4</v>
      </c>
      <c r="O92" s="41">
        <f>((H92*F92)+((I92/K92)-M92)*K92)/((L92+M92)*K92)</f>
        <v>1.0372655285243549E-4</v>
      </c>
    </row>
    <row r="93" spans="1:15" x14ac:dyDescent="0.25">
      <c r="A93" s="40">
        <v>44257</v>
      </c>
      <c r="B93" s="41" t="s">
        <v>345</v>
      </c>
      <c r="C93" s="41" t="s">
        <v>346</v>
      </c>
      <c r="D93" s="41" t="s">
        <v>347</v>
      </c>
      <c r="E93" s="42">
        <v>1533174118</v>
      </c>
      <c r="F93" s="41">
        <v>0.978655392355117</v>
      </c>
      <c r="G93" s="41">
        <v>98.853999999999999</v>
      </c>
      <c r="H93" s="41">
        <v>3.4722222210003699E-2</v>
      </c>
      <c r="I93" s="41">
        <v>0</v>
      </c>
      <c r="J93" s="41">
        <v>0</v>
      </c>
      <c r="K93" s="41">
        <v>0.978655392355117</v>
      </c>
      <c r="L93" s="41">
        <v>98.832999999999998</v>
      </c>
      <c r="M93" s="41">
        <v>2.0833333323336301E-2</v>
      </c>
      <c r="N93" s="41">
        <f>(((G93*F93)-(L93*K93))/((L93+M93)*K93))</f>
        <v>2.1243485752546037E-4</v>
      </c>
      <c r="O93" s="41">
        <f>((H93*F93)+((I93/K93)-M93)*K93)/((L93+M93)*K93)</f>
        <v>1.4049924437260536E-4</v>
      </c>
    </row>
    <row r="94" spans="1:15" x14ac:dyDescent="0.25">
      <c r="A94" s="40">
        <v>44257</v>
      </c>
      <c r="B94" s="41" t="s">
        <v>348</v>
      </c>
      <c r="C94" s="41" t="s">
        <v>349</v>
      </c>
      <c r="D94" s="41" t="s">
        <v>350</v>
      </c>
      <c r="E94" s="42">
        <v>2215561231.8499999</v>
      </c>
      <c r="F94" s="41">
        <v>0.98999999999932298</v>
      </c>
      <c r="G94" s="41">
        <v>98.605999999999995</v>
      </c>
      <c r="H94" s="41">
        <v>3.2840277780192301E-2</v>
      </c>
      <c r="I94" s="41">
        <v>0</v>
      </c>
      <c r="J94" s="41">
        <v>0</v>
      </c>
      <c r="K94" s="41">
        <v>0.98999999999932298</v>
      </c>
      <c r="L94" s="41">
        <v>98.67</v>
      </c>
      <c r="M94" s="41">
        <v>1.97041666690272E-2</v>
      </c>
      <c r="N94" s="41">
        <f>(((G94*F94)-(L94*K94))/((L94+M94)*K94))</f>
        <v>-6.4849723221299042E-4</v>
      </c>
      <c r="O94" s="41">
        <f>((H94*F94)+((I94/K94)-M94)*K94)/((L94+M94)*K94)</f>
        <v>1.33105182775506E-4</v>
      </c>
    </row>
    <row r="95" spans="1:15" x14ac:dyDescent="0.25">
      <c r="A95" s="40">
        <v>44257</v>
      </c>
      <c r="B95" s="41" t="s">
        <v>351</v>
      </c>
      <c r="C95" s="41" t="s">
        <v>349</v>
      </c>
      <c r="D95" s="41" t="s">
        <v>352</v>
      </c>
      <c r="E95" s="42">
        <v>1773706900</v>
      </c>
      <c r="F95" s="41">
        <v>0.99</v>
      </c>
      <c r="G95" s="41">
        <v>98.722999999999999</v>
      </c>
      <c r="H95" s="41">
        <v>3.2840277789487803E-2</v>
      </c>
      <c r="I95" s="41">
        <v>0</v>
      </c>
      <c r="J95" s="41">
        <v>0</v>
      </c>
      <c r="K95" s="41">
        <v>0.99</v>
      </c>
      <c r="L95" s="41">
        <v>98.75</v>
      </c>
      <c r="M95" s="41">
        <v>1.97041666771096E-2</v>
      </c>
      <c r="N95" s="41">
        <f>(((G95*F95)-(L95*K95))/((L95+M95)*K95))</f>
        <v>-2.7336317576123553E-4</v>
      </c>
      <c r="O95" s="41">
        <f>((H95*F95)+((I95/K95)-M95)*K95)/((L95+M95)*K95)</f>
        <v>1.3299737225304009E-4</v>
      </c>
    </row>
    <row r="96" spans="1:15" x14ac:dyDescent="0.25">
      <c r="A96" s="40">
        <v>44257</v>
      </c>
      <c r="B96" s="41" t="s">
        <v>353</v>
      </c>
      <c r="C96" s="41" t="s">
        <v>349</v>
      </c>
      <c r="D96" s="41" t="s">
        <v>354</v>
      </c>
      <c r="E96" s="42">
        <v>3515130079.5500002</v>
      </c>
      <c r="F96" s="41">
        <v>0.98999999999872001</v>
      </c>
      <c r="G96" s="41">
        <v>98.59</v>
      </c>
      <c r="H96" s="41">
        <v>3.2840277770616301E-2</v>
      </c>
      <c r="I96" s="41">
        <v>0</v>
      </c>
      <c r="J96" s="41">
        <v>0</v>
      </c>
      <c r="K96" s="41">
        <v>0.98999999999872001</v>
      </c>
      <c r="L96" s="41">
        <v>98.632999999999996</v>
      </c>
      <c r="M96" s="41">
        <v>1.9704166660070899E-2</v>
      </c>
      <c r="N96" s="41">
        <f>(((G96*F96)-(L96*K96))/((L96+M96)*K96))</f>
        <v>-4.3587249192230342E-4</v>
      </c>
      <c r="O96" s="41">
        <f>((H96*F96)+((I96/K96)-M96)*K96)/((L96+M96)*K96)</f>
        <v>1.3315510427726099E-4</v>
      </c>
    </row>
    <row r="97" spans="1:15" x14ac:dyDescent="0.25">
      <c r="A97" s="40">
        <v>44257</v>
      </c>
      <c r="B97" s="41" t="s">
        <v>355</v>
      </c>
      <c r="C97" s="41" t="s">
        <v>356</v>
      </c>
      <c r="D97" s="41" t="s">
        <v>357</v>
      </c>
      <c r="E97" s="42">
        <v>1219825000</v>
      </c>
      <c r="F97" s="41">
        <v>1.2359369171807399</v>
      </c>
      <c r="G97" s="41">
        <v>99.352000000000004</v>
      </c>
      <c r="H97" s="41">
        <v>2.9368055568130502E-2</v>
      </c>
      <c r="I97" s="41">
        <v>0.17772775703072199</v>
      </c>
      <c r="J97" s="41">
        <v>0</v>
      </c>
      <c r="K97" s="41">
        <v>1.2359369171807399</v>
      </c>
      <c r="L97" s="41">
        <v>99.364999999999995</v>
      </c>
      <c r="M97" s="41">
        <v>0.143847006276587</v>
      </c>
      <c r="N97" s="41">
        <f>(((G97*F97)-(L97*K97))/((L97+M97)*K97))</f>
        <v>-1.3064165037679615E-4</v>
      </c>
      <c r="O97" s="41">
        <f>((H97*F97)+((I97/K97)-M97)*K97)/((L97+M97)*K97)</f>
        <v>2.9465794352710566E-4</v>
      </c>
    </row>
    <row r="98" spans="1:15" x14ac:dyDescent="0.25">
      <c r="A98" s="40">
        <v>44257</v>
      </c>
      <c r="B98" s="41" t="s">
        <v>358</v>
      </c>
      <c r="C98" s="41" t="s">
        <v>359</v>
      </c>
      <c r="D98" s="41" t="s">
        <v>207</v>
      </c>
      <c r="E98" s="42">
        <v>4750000000</v>
      </c>
      <c r="F98" s="41">
        <v>0.89078947368421102</v>
      </c>
      <c r="G98" s="41">
        <v>99.715999999999994</v>
      </c>
      <c r="H98" s="41">
        <v>4.3256944441949802E-2</v>
      </c>
      <c r="I98" s="41">
        <v>0</v>
      </c>
      <c r="J98" s="41">
        <v>0</v>
      </c>
      <c r="K98" s="41">
        <v>0.89078947368421102</v>
      </c>
      <c r="L98" s="41">
        <v>99.808999999999997</v>
      </c>
      <c r="M98" s="41">
        <v>2.5954166664697201E-2</v>
      </c>
      <c r="N98" s="41">
        <f>(((G98*F98)-(L98*K98))/((L98+M98)*K98))</f>
        <v>-9.3153746377004707E-4</v>
      </c>
      <c r="O98" s="41">
        <f>((H98*F98)+((I98/K98)-M98)*K98)/((L98+M98)*K98)</f>
        <v>1.7331382501931445E-4</v>
      </c>
    </row>
    <row r="99" spans="1:15" x14ac:dyDescent="0.25">
      <c r="A99" s="40">
        <v>44257</v>
      </c>
      <c r="B99" s="41" t="s">
        <v>360</v>
      </c>
      <c r="C99" s="41" t="s">
        <v>361</v>
      </c>
      <c r="D99" s="41" t="s">
        <v>362</v>
      </c>
      <c r="E99" s="42">
        <v>2121958197.71</v>
      </c>
      <c r="F99" s="41">
        <v>0.99000000000805899</v>
      </c>
      <c r="G99" s="41">
        <v>99.606999999999999</v>
      </c>
      <c r="H99" s="41">
        <v>2.00840555572579E-2</v>
      </c>
      <c r="I99" s="41">
        <v>0.27896176000018402</v>
      </c>
      <c r="J99" s="41">
        <v>0</v>
      </c>
      <c r="K99" s="41">
        <v>0.99000000000805899</v>
      </c>
      <c r="L99" s="41">
        <v>100.14100000000001</v>
      </c>
      <c r="M99" s="41">
        <v>0.28177955555820799</v>
      </c>
      <c r="N99" s="41">
        <f>(((G99*F99)-(L99*K99))/((L99+M99)*K99))</f>
        <v>-5.3175186184185146E-3</v>
      </c>
      <c r="O99" s="41">
        <f>((H99*F99)+((I99/K99)-M99)*K99)/((L99+M99)*K99)</f>
        <v>1.999950174789394E-4</v>
      </c>
    </row>
    <row r="100" spans="1:15" x14ac:dyDescent="0.25">
      <c r="A100" s="40">
        <v>44257</v>
      </c>
      <c r="B100" s="41" t="s">
        <v>363</v>
      </c>
      <c r="C100" s="41" t="s">
        <v>177</v>
      </c>
      <c r="D100" s="41" t="s">
        <v>254</v>
      </c>
      <c r="E100" s="42">
        <v>1800000000</v>
      </c>
      <c r="F100" s="41">
        <v>0.99750000000000005</v>
      </c>
      <c r="G100" s="41">
        <v>100.26</v>
      </c>
      <c r="H100" s="41">
        <v>6.4090277777777802E-2</v>
      </c>
      <c r="I100" s="41">
        <v>0</v>
      </c>
      <c r="J100" s="41">
        <v>0</v>
      </c>
      <c r="K100" s="41">
        <v>0.99750000000000005</v>
      </c>
      <c r="L100" s="41">
        <v>100.24</v>
      </c>
      <c r="M100" s="41">
        <v>3.8454166666666699E-2</v>
      </c>
      <c r="N100" s="41">
        <f>(((G100*F100)-(L100*K100))/((L100+M100)*K100))</f>
        <v>1.9944463809511682E-4</v>
      </c>
      <c r="O100" s="41">
        <f>((H100*F100)+((I100/K100)-M100)*K100)/((L100+M100)*K100)</f>
        <v>2.5564924513597797E-4</v>
      </c>
    </row>
    <row r="101" spans="1:15" x14ac:dyDescent="0.25">
      <c r="A101" s="40">
        <v>44257</v>
      </c>
      <c r="B101" s="41" t="s">
        <v>364</v>
      </c>
      <c r="C101" s="41" t="s">
        <v>365</v>
      </c>
      <c r="D101" s="41" t="s">
        <v>246</v>
      </c>
      <c r="E101" s="42">
        <v>1925000000</v>
      </c>
      <c r="F101" s="41">
        <v>0.99750000000000005</v>
      </c>
      <c r="G101" s="41">
        <v>100.423</v>
      </c>
      <c r="H101" s="41">
        <v>5.5555555543404002E-2</v>
      </c>
      <c r="I101" s="41">
        <v>0</v>
      </c>
      <c r="J101" s="41">
        <v>0</v>
      </c>
      <c r="K101" s="41">
        <v>0.99750000000000005</v>
      </c>
      <c r="L101" s="41">
        <v>100.471</v>
      </c>
      <c r="M101" s="41">
        <v>3.3333333322917699E-2</v>
      </c>
      <c r="N101" s="41">
        <f>(((G101*F101)-(L101*K101))/((L101+M101)*K101))</f>
        <v>-4.7759134763686491E-4</v>
      </c>
      <c r="O101" s="41">
        <f>((H101*F101)+((I101/K101)-M101)*K101)/((L101+M101)*K101)</f>
        <v>2.2110710537013599E-4</v>
      </c>
    </row>
    <row r="102" spans="1:15" x14ac:dyDescent="0.25">
      <c r="A102" s="40">
        <v>44257</v>
      </c>
      <c r="B102" s="41" t="s">
        <v>366</v>
      </c>
      <c r="C102" s="41" t="s">
        <v>367</v>
      </c>
      <c r="D102" s="41" t="s">
        <v>130</v>
      </c>
      <c r="E102" s="42">
        <v>2000000000</v>
      </c>
      <c r="F102" s="41">
        <v>0.99750000000000005</v>
      </c>
      <c r="G102" s="41">
        <v>100.03100000000001</v>
      </c>
      <c r="H102" s="41">
        <v>3.6312499999999998E-2</v>
      </c>
      <c r="I102" s="41">
        <v>0</v>
      </c>
      <c r="J102" s="41">
        <v>0</v>
      </c>
      <c r="K102" s="41">
        <v>0.99750000000000005</v>
      </c>
      <c r="L102" s="41">
        <v>100.063</v>
      </c>
      <c r="M102" s="41">
        <v>2.1787500000000001E-2</v>
      </c>
      <c r="N102" s="41">
        <f>(((G102*F102)-(L102*K102))/((L102+M102)*K102))</f>
        <v>-3.1972890985041314E-4</v>
      </c>
      <c r="O102" s="41">
        <f>((H102*F102)+((I102/K102)-M102)*K102)/((L102+M102)*K102)</f>
        <v>1.4512695048685589E-4</v>
      </c>
    </row>
    <row r="103" spans="1:15" x14ac:dyDescent="0.25">
      <c r="A103" s="40">
        <v>44257</v>
      </c>
      <c r="B103" s="41" t="s">
        <v>368</v>
      </c>
      <c r="C103" s="41" t="s">
        <v>369</v>
      </c>
      <c r="D103" s="41" t="s">
        <v>370</v>
      </c>
      <c r="E103" s="42">
        <v>1300000000</v>
      </c>
      <c r="F103" s="41">
        <v>1</v>
      </c>
      <c r="G103" s="41">
        <v>100.014</v>
      </c>
      <c r="H103" s="41">
        <v>0.15051041666923101</v>
      </c>
      <c r="I103" s="41">
        <v>0</v>
      </c>
      <c r="J103" s="41">
        <v>0</v>
      </c>
      <c r="K103" s="41">
        <v>1</v>
      </c>
      <c r="L103" s="41">
        <v>100.125</v>
      </c>
      <c r="M103" s="41">
        <v>0.130442361107692</v>
      </c>
      <c r="N103" s="41">
        <f>(((G103*F103)-(L103*K103))/((L103+M103)*K103))</f>
        <v>-1.1071718141763909E-3</v>
      </c>
      <c r="O103" s="41">
        <f>((H103*F103)+((I103/K103)-M103)*K103)/((L103+M103)*K103)</f>
        <v>2.001692385861344E-4</v>
      </c>
    </row>
    <row r="104" spans="1:15" x14ac:dyDescent="0.25">
      <c r="A104" s="40">
        <v>44257</v>
      </c>
      <c r="B104" s="41" t="s">
        <v>371</v>
      </c>
      <c r="C104" s="41" t="s">
        <v>372</v>
      </c>
      <c r="D104" s="41" t="s">
        <v>373</v>
      </c>
      <c r="E104" s="42">
        <v>1300000000</v>
      </c>
      <c r="F104" s="41">
        <v>1</v>
      </c>
      <c r="G104" s="41">
        <v>100.014</v>
      </c>
      <c r="H104" s="41">
        <v>0.15051041666923101</v>
      </c>
      <c r="I104" s="41">
        <v>0</v>
      </c>
      <c r="J104" s="41">
        <v>0</v>
      </c>
      <c r="K104" s="41">
        <v>1</v>
      </c>
      <c r="L104" s="41">
        <v>100.125</v>
      </c>
      <c r="M104" s="41">
        <v>0.13044236111538501</v>
      </c>
      <c r="N104" s="41">
        <f>(((G104*F104)-(L104*K104))/((L104+M104)*K104))</f>
        <v>-1.1071718141763061E-3</v>
      </c>
      <c r="O104" s="41">
        <f>((H104*F104)+((I104/K104)-M104)*K104)/((L104+M104)*K104)</f>
        <v>2.0016923850938492E-4</v>
      </c>
    </row>
    <row r="105" spans="1:15" x14ac:dyDescent="0.25">
      <c r="A105" s="40">
        <v>44257</v>
      </c>
      <c r="B105" s="41" t="s">
        <v>374</v>
      </c>
      <c r="C105" s="41" t="s">
        <v>375</v>
      </c>
      <c r="D105" s="41" t="s">
        <v>150</v>
      </c>
      <c r="E105" s="42">
        <v>2690000000</v>
      </c>
      <c r="F105" s="41">
        <v>1</v>
      </c>
      <c r="G105" s="41">
        <v>100.259</v>
      </c>
      <c r="H105" s="41">
        <v>5.9027777780669102E-2</v>
      </c>
      <c r="I105" s="41">
        <v>0</v>
      </c>
      <c r="J105" s="41">
        <v>0</v>
      </c>
      <c r="K105" s="41">
        <v>1</v>
      </c>
      <c r="L105" s="41">
        <v>100.295</v>
      </c>
      <c r="M105" s="41">
        <v>3.5416666669145003E-2</v>
      </c>
      <c r="N105" s="41">
        <f>(((G105*F105)-(L105*K105))/((L105+M105)*K105))</f>
        <v>-3.5881441736263566E-4</v>
      </c>
      <c r="O105" s="41">
        <f>((H105*F105)+((I105/K105)-M105)*K105)/((L105+M105)*K105)</f>
        <v>2.3533352991015699E-4</v>
      </c>
    </row>
    <row r="106" spans="1:15" x14ac:dyDescent="0.25">
      <c r="A106" s="40">
        <v>44257</v>
      </c>
      <c r="B106" s="41" t="s">
        <v>376</v>
      </c>
      <c r="C106" s="41" t="s">
        <v>377</v>
      </c>
      <c r="D106" s="41" t="s">
        <v>130</v>
      </c>
      <c r="E106" s="42">
        <v>1250000000</v>
      </c>
      <c r="F106" s="41">
        <v>1.1174999999999999</v>
      </c>
      <c r="G106" s="41">
        <v>100.018</v>
      </c>
      <c r="H106" s="41">
        <v>7.9861111115883704E-2</v>
      </c>
      <c r="I106" s="41">
        <v>0</v>
      </c>
      <c r="J106" s="41">
        <v>0</v>
      </c>
      <c r="K106" s="41">
        <v>1.1174999999999999</v>
      </c>
      <c r="L106" s="41">
        <v>100.48399999999999</v>
      </c>
      <c r="M106" s="41">
        <v>4.7916666673825499E-2</v>
      </c>
      <c r="N106" s="41">
        <f>(((G106*F106)-(L106*K106))/((L106+M106)*K106))</f>
        <v>-4.6353438335914373E-3</v>
      </c>
      <c r="O106" s="41">
        <f>((H106*F106)+((I106/K106)-M106)*K106)/((L106+M106)*K106)</f>
        <v>3.1775425657081636E-4</v>
      </c>
    </row>
    <row r="107" spans="1:15" x14ac:dyDescent="0.25">
      <c r="A107" s="40">
        <v>44257</v>
      </c>
      <c r="B107" s="41" t="s">
        <v>378</v>
      </c>
      <c r="C107" s="41" t="s">
        <v>379</v>
      </c>
      <c r="D107" s="41" t="s">
        <v>380</v>
      </c>
      <c r="E107" s="42">
        <v>3000000000</v>
      </c>
      <c r="F107" s="41">
        <v>0.99750000000000005</v>
      </c>
      <c r="G107" s="41">
        <v>100.292</v>
      </c>
      <c r="H107" s="41">
        <v>5.5555555555555601E-2</v>
      </c>
      <c r="I107" s="41">
        <v>0</v>
      </c>
      <c r="J107" s="41">
        <v>0</v>
      </c>
      <c r="K107" s="41">
        <v>0.99750000000000005</v>
      </c>
      <c r="L107" s="41">
        <v>100.417</v>
      </c>
      <c r="M107" s="41">
        <v>3.3333333333333298E-2</v>
      </c>
      <c r="N107" s="41">
        <f>(((G107*F107)-(L107*K107))/((L107+M107)*K107))</f>
        <v>-1.2443960696993854E-3</v>
      </c>
      <c r="O107" s="41">
        <f>((H107*F107)+((I107/K107)-M107)*K107)/((L107+M107)*K107)</f>
        <v>2.2122596794657036E-4</v>
      </c>
    </row>
  </sheetData>
  <mergeCells count="2">
    <mergeCell ref="K6:M6"/>
    <mergeCell ref="N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Indices_Files_Changes</vt:lpstr>
      <vt:lpstr>Component_Files_Changes</vt:lpstr>
      <vt:lpstr>Classification_Changes</vt:lpstr>
      <vt:lpstr>ERL_Calculation</vt:lpstr>
      <vt:lpstr>Calculation_Changes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Cunningham</dc:creator>
  <cp:lastModifiedBy>Stephen Cunningham</cp:lastModifiedBy>
  <dcterms:created xsi:type="dcterms:W3CDTF">2021-03-05T13:58:50Z</dcterms:created>
  <dcterms:modified xsi:type="dcterms:W3CDTF">2021-03-16T10:29:42Z</dcterms:modified>
</cp:coreProperties>
</file>